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avv\Desktop\Документы\Раскрытие информации\2021 год\11 Ноябрь\"/>
    </mc:Choice>
  </mc:AlternateContent>
  <bookViews>
    <workbookView xWindow="0" yWindow="0" windowWidth="28800" windowHeight="12330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ОГКМ!$A$1:$F$18</definedName>
    <definedName name="_xlnm.Print_Area" localSheetId="0">СВГКМ!$A$1:$F$82</definedName>
    <definedName name="_xlnm.Print_Area" localSheetId="1">СТГКМ!$A$1:$F$20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<sst xmlns="http://schemas.openxmlformats.org/spreadsheetml/2006/main" count="401" uniqueCount="143">
  <si>
    <t>Приложение № 4</t>
  </si>
  <si>
    <t>к приказу ФАС России</t>
  </si>
  <si>
    <t>от 18.01.2019 № 38/19</t>
  </si>
  <si>
    <t>Форма 4</t>
  </si>
  <si>
    <t>Информация о наличии (отсутствии) технической возможности доступа к регулируемым услугам</t>
  </si>
  <si>
    <t>(наименование субъекта естественной монополии)</t>
  </si>
  <si>
    <t>ноябрь</t>
  </si>
  <si>
    <t>2021 года</t>
  </si>
  <si>
    <t>(месяц)</t>
  </si>
  <si>
    <t>с 01.11.21г. по 30.11.21г.</t>
  </si>
  <si>
    <t>(период)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</si>
  <si>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</si>
  <si>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</si>
  <si>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</si>
  <si>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t>Объемы газа в соответствии с поступившими заявками,  
млн. куб. м</t>
  </si>
  <si>
    <t>Объемы газа в соответствии с удовлетворенными заявками, 
млн. куб. м</t>
  </si>
  <si>
    <t>Свободная мощность магистрального газопровода,
млн. куб. м</t>
  </si>
  <si>
    <t>МГ Мастах – Берге - Якутск</t>
  </si>
  <si>
    <t>-</t>
  </si>
  <si>
    <t>МГ Мастах-Берге 86 км</t>
  </si>
  <si>
    <t>АГРС с. Тыайа</t>
  </si>
  <si>
    <t>АГРС с. Чагда</t>
  </si>
  <si>
    <t>АГРС с.Арыктах</t>
  </si>
  <si>
    <t>МГ Мастах-Берге 132 км</t>
  </si>
  <si>
    <t>АГРС с.Кобяй</t>
  </si>
  <si>
    <t>МГ Берге-Якутск  108 км</t>
  </si>
  <si>
    <t>АГРС с.Ситте</t>
  </si>
  <si>
    <t>МГ Берге-Якутск  181 км</t>
  </si>
  <si>
    <t>АГРС с.Салбанцы</t>
  </si>
  <si>
    <t>МГ Берге-Якутск  198 км</t>
  </si>
  <si>
    <t>АГРС с.Намцы</t>
  </si>
  <si>
    <t>ГО с. Намцы 24 км</t>
  </si>
  <si>
    <t>АГРС с.Искра</t>
  </si>
  <si>
    <t>ГО с Намцы 49 км</t>
  </si>
  <si>
    <t>ГО Намцы-Хатырык 14 км</t>
  </si>
  <si>
    <t>АГРС с. Бетюнцы</t>
  </si>
  <si>
    <t>ГО Намцы-Хатырык 34 км</t>
  </si>
  <si>
    <t>АГРС с. Хатырык</t>
  </si>
  <si>
    <t>МГ Берге-Якутск  216 км</t>
  </si>
  <si>
    <t>АГРС с. Таастах</t>
  </si>
  <si>
    <t>МГ Берге-Якутск  283 км</t>
  </si>
  <si>
    <t>АГРС п. Маган</t>
  </si>
  <si>
    <t>МГ Берге-Якутск  272  км</t>
  </si>
  <si>
    <t>ГРС г. Покровск</t>
  </si>
  <si>
    <t>ГО г. Покровск 49 км</t>
  </si>
  <si>
    <t>АГРС с. Октемцы</t>
  </si>
  <si>
    <t>ГО г. Покровск 70 км</t>
  </si>
  <si>
    <t>ГО  с. Булгунняхтах</t>
  </si>
  <si>
    <t>ГО Покровск-Булгунняхтах 27 км</t>
  </si>
  <si>
    <t>АГРС с. Булгунняхтах</t>
  </si>
  <si>
    <t>ГО с. Улахан-Ан</t>
  </si>
  <si>
    <t>МГ Булгунняхтах-Улахан-Ан 50 км</t>
  </si>
  <si>
    <t>АГРС с. Улахан-Ан</t>
  </si>
  <si>
    <t>МГ Берге-Якутск 133 км</t>
  </si>
  <si>
    <t>ГО Бясь-Кюель, ГО Кюерелях, ГО Асыма, ГО Бердигестях</t>
  </si>
  <si>
    <t>МГ с. Бердигестях 70 км</t>
  </si>
  <si>
    <t>АГРС с. Бясь-Кюель</t>
  </si>
  <si>
    <t>МГ с. Бердигестях 67 км</t>
  </si>
  <si>
    <t>АГРС с. Кюерелях</t>
  </si>
  <si>
    <t>МГ с. Бердигестях 123 км</t>
  </si>
  <si>
    <t>АГРС с. Асыма</t>
  </si>
  <si>
    <t>МГ с. Бердигестях  км</t>
  </si>
  <si>
    <t>АГРС с. Бердигестях</t>
  </si>
  <si>
    <t>МГ 0км-ГРС-2-Хатассы 9 км</t>
  </si>
  <si>
    <t>ГРС-2 г.Якутск</t>
  </si>
  <si>
    <t>МГ Мастах-Берге 286 км</t>
  </si>
  <si>
    <t>ГО с.Хатассы</t>
  </si>
  <si>
    <t>МГ ГРС-2-Хатассы 21 км</t>
  </si>
  <si>
    <t>АГРС с. Хатассы</t>
  </si>
  <si>
    <t>МГ ГРС-2-Хатассы</t>
  </si>
  <si>
    <t>МГ Павловск-Майя</t>
  </si>
  <si>
    <t>Подводный переход через р.Лена</t>
  </si>
  <si>
    <t>ГО с. Майя</t>
  </si>
  <si>
    <t>МГ Павловск-Майя 36 км</t>
  </si>
  <si>
    <t>АГРС с.Павловск</t>
  </si>
  <si>
    <t>МГ Павловск-Майя 42км</t>
  </si>
  <si>
    <t>АГРС с. Хаптагай</t>
  </si>
  <si>
    <t>МГ Павловск-Майя 43 км</t>
  </si>
  <si>
    <t>АГРС п.Н. Бестях</t>
  </si>
  <si>
    <t>ГО к п. Нижний Бестях 8 км</t>
  </si>
  <si>
    <t>АГРС ЖД</t>
  </si>
  <si>
    <t>ГО к п. Нижний Бестях 7 км</t>
  </si>
  <si>
    <t>АГРС Прирельсовый</t>
  </si>
  <si>
    <t>МГ Павловск-Майя 66 км</t>
  </si>
  <si>
    <t>АГРС с. Майя</t>
  </si>
  <si>
    <t>ГО с. Табага, ГО с. Чурапча</t>
  </si>
  <si>
    <t>МГ Майя-Табага-Чурапча 103 км</t>
  </si>
  <si>
    <t>АГРС с.Табага</t>
  </si>
  <si>
    <t>МГ Майя-Табага-Чурапча 198 км</t>
  </si>
  <si>
    <t>АГРС с. Дябыла</t>
  </si>
  <si>
    <t>МГ Майя-Табага-Чурапча 207 км</t>
  </si>
  <si>
    <t>АГРС с. Чурапча</t>
  </si>
  <si>
    <t>МГ Майя-Табага-Чурапча 124 км</t>
  </si>
  <si>
    <t>АГРС с. Бютейдях</t>
  </si>
  <si>
    <t>МГ Майя-Табага-Чурапча 166 км</t>
  </si>
  <si>
    <t>АГРС с. Туора-Кюель</t>
  </si>
  <si>
    <t>МГ Майя-Табага-Чурапча  км</t>
  </si>
  <si>
    <t>АГРС с. Диринг</t>
  </si>
  <si>
    <t>МГ Павловск-Майя 73 км</t>
  </si>
  <si>
    <t>ГО Тюнгюлю, Беке, Суола, Бедиме</t>
  </si>
  <si>
    <t>МГ Майя-Тюнгюлю-Борогонцы 61 км</t>
  </si>
  <si>
    <t>АГРС с.Тюнгюлю</t>
  </si>
  <si>
    <t>МГ Майя-Тюнгюлю-Борогонцы 8 км</t>
  </si>
  <si>
    <t>АГРС с. Беке</t>
  </si>
  <si>
    <t>МГ Майя-Тюнгюлю-Борогонцы 24 км</t>
  </si>
  <si>
    <t>АГРС с. Суола</t>
  </si>
  <si>
    <t>МГ Майя-Тюнгюлю-Борогонцы 38 км</t>
  </si>
  <si>
    <t>АГРС с. Бедиме</t>
  </si>
  <si>
    <t>УКПГ Отраднинское ГКМ</t>
  </si>
  <si>
    <t>АГРС г.Ленск</t>
  </si>
  <si>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</si>
  <si>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АО "Сахатранснефтегаз"</t>
  </si>
  <si>
    <t>в зонах входа на</t>
  </si>
  <si>
    <t>УДиТГ:</t>
  </si>
  <si>
    <t>МГ Мастах-Берге (3 нитка)</t>
  </si>
  <si>
    <t>АГРС с.Мастах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</si>
  <si>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</si>
  <si>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</si>
  <si>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</si>
  <si>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</si>
  <si>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</si>
  <si>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</si>
  <si>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</si>
  <si>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</si>
  <si>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</si>
  <si>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</si>
  <si>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</si>
  <si>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</si>
  <si>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</si>
  <si>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</si>
  <si>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</si>
  <si>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</si>
  <si>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</si>
  <si>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</si>
  <si>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</si>
  <si>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МГ Среднетюнгского ГКМ - Тамалакан</t>
  </si>
  <si>
    <t>АГРС с.Кюбяинде</t>
  </si>
  <si>
    <t>АГРС с.Усун</t>
  </si>
  <si>
    <t>АГРС с.Тылгыны</t>
  </si>
  <si>
    <t>ЛПУМГ:</t>
  </si>
  <si>
    <t>ГО с.Хатырык, ГО с.Бетюнцы</t>
  </si>
  <si>
    <t>АО "Сахатранснефтегаз"/     Объекты АО АК "ЖД Якутии"</t>
  </si>
  <si>
    <t>АО "Сахатранснефтегаз"/   Объекты АО "Саханефтегазсбыт"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</si>
</sst>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 vertical="center"/>
    </xf>
    <xf numFmtId="165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/>
    </xf>
    <xf numFmtId="0" fontId="8" fillId="0" borderId="3" xfId="0" applyFont="1" applyFill="1" applyBorder="1" applyAlignment="1">
      <alignment vertical="center"/>
    </xf>
    <xf numFmtId="165" fontId="1" fillId="0" borderId="3" xfId="0" applyNumberFormat="1" applyFont="1" applyFill="1" applyBorder="1" applyAlignment="1"/>
    <xf numFmtId="0" fontId="1" fillId="0" borderId="3" xfId="0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top"/>
    </xf>
    <xf numFmtId="165" fontId="1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Fill="1" applyBorder="1" applyAlignment="1"/>
    <xf numFmtId="165" fontId="1" fillId="0" borderId="4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1\&#1055;&#1083;&#1072;&#1085;\&#1087;&#1083;&#1072;&#1085;%20&#1085;&#1072;%202021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3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4">
          <cell r="D4">
            <v>0.91249999999999998</v>
          </cell>
        </row>
        <row r="5">
          <cell r="D5">
            <v>0.16666666666666666</v>
          </cell>
        </row>
        <row r="6">
          <cell r="D6">
            <v>0.30416666666666664</v>
          </cell>
        </row>
        <row r="8">
          <cell r="D8">
            <v>0.5</v>
          </cell>
        </row>
        <row r="12">
          <cell r="D12">
            <v>1.3079166666666666</v>
          </cell>
        </row>
        <row r="14">
          <cell r="D14">
            <v>4.166666666666667</v>
          </cell>
        </row>
        <row r="16">
          <cell r="D16">
            <v>17.083333333333332</v>
          </cell>
        </row>
        <row r="17">
          <cell r="D17">
            <v>0.16666666666666666</v>
          </cell>
        </row>
        <row r="18">
          <cell r="D18">
            <v>2.0333333333333332</v>
          </cell>
        </row>
        <row r="19">
          <cell r="D19">
            <v>1.6666666666666667</v>
          </cell>
        </row>
        <row r="20">
          <cell r="D20">
            <v>0.41666666666666669</v>
          </cell>
        </row>
        <row r="21">
          <cell r="D21">
            <v>8.1666666666666661</v>
          </cell>
        </row>
        <row r="23">
          <cell r="D23">
            <v>0.5</v>
          </cell>
        </row>
        <row r="26">
          <cell r="D26">
            <v>26.666666666666668</v>
          </cell>
        </row>
        <row r="27">
          <cell r="D27">
            <v>0.83333333333333337</v>
          </cell>
        </row>
        <row r="29">
          <cell r="D29">
            <v>14.791666666666666</v>
          </cell>
        </row>
        <row r="30">
          <cell r="D30">
            <v>0.66666666666666663</v>
          </cell>
        </row>
        <row r="31">
          <cell r="D31">
            <v>13.6875</v>
          </cell>
        </row>
        <row r="32">
          <cell r="D32">
            <v>0.66666666666666663</v>
          </cell>
        </row>
        <row r="33">
          <cell r="D33">
            <v>9.6583333333333332</v>
          </cell>
        </row>
        <row r="34">
          <cell r="D34">
            <v>0.63639600000000007</v>
          </cell>
        </row>
        <row r="35">
          <cell r="D35">
            <v>0.58282</v>
          </cell>
        </row>
        <row r="36">
          <cell r="D36">
            <v>46.666666666666664</v>
          </cell>
        </row>
        <row r="37">
          <cell r="D37">
            <v>44</v>
          </cell>
        </row>
        <row r="38">
          <cell r="D38">
            <v>7.3</v>
          </cell>
        </row>
        <row r="39">
          <cell r="D39">
            <v>44</v>
          </cell>
        </row>
        <row r="41">
          <cell r="D41">
            <v>35.633333333333333</v>
          </cell>
        </row>
        <row r="42">
          <cell r="D42">
            <v>3.65</v>
          </cell>
        </row>
        <row r="43">
          <cell r="D43">
            <v>1.46</v>
          </cell>
        </row>
        <row r="44">
          <cell r="D44">
            <v>3.65</v>
          </cell>
        </row>
        <row r="45">
          <cell r="D45">
            <v>7.3</v>
          </cell>
        </row>
        <row r="46">
          <cell r="D46">
            <v>1.46</v>
          </cell>
        </row>
        <row r="48">
          <cell r="D48">
            <v>1.6120833333333333</v>
          </cell>
        </row>
        <row r="49">
          <cell r="D49">
            <v>23.125</v>
          </cell>
        </row>
        <row r="50">
          <cell r="D50">
            <v>9.7089999999999996</v>
          </cell>
        </row>
        <row r="52">
          <cell r="D52">
            <v>32.863869999999999</v>
          </cell>
        </row>
        <row r="54">
          <cell r="D54">
            <v>0.64001600000000003</v>
          </cell>
        </row>
        <row r="55">
          <cell r="D55">
            <v>0.68274768824306464</v>
          </cell>
        </row>
        <row r="56">
          <cell r="D56">
            <v>1.0916248348745043</v>
          </cell>
        </row>
        <row r="57">
          <cell r="D57">
            <v>0.3780184940554821</v>
          </cell>
        </row>
        <row r="58">
          <cell r="D58">
            <v>1.2729194187582562</v>
          </cell>
        </row>
        <row r="59">
          <cell r="D59">
            <v>1.752</v>
          </cell>
        </row>
        <row r="60">
          <cell r="D60">
            <v>1.3886666666666667</v>
          </cell>
        </row>
        <row r="61">
          <cell r="D61">
            <v>0.58399999999999996</v>
          </cell>
        </row>
        <row r="62">
          <cell r="D62">
            <v>1.4281595744680853</v>
          </cell>
        </row>
        <row r="63">
          <cell r="D63">
            <v>1.0585</v>
          </cell>
        </row>
        <row r="64">
          <cell r="D64">
            <v>31.025000000000002</v>
          </cell>
        </row>
        <row r="66">
          <cell r="D66">
            <v>3.9459459459459461</v>
          </cell>
        </row>
        <row r="68">
          <cell r="D68">
            <v>4.6230900000000004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F21">
            <v>0.20636099999999999</v>
          </cell>
        </row>
        <row r="22">
          <cell r="F22">
            <v>0.20514699999999994</v>
          </cell>
        </row>
        <row r="23">
          <cell r="F23">
            <v>0.12049299999999999</v>
          </cell>
        </row>
        <row r="24">
          <cell r="F24">
            <v>1.048157</v>
          </cell>
        </row>
        <row r="26">
          <cell r="F26">
            <v>0.13187900000000002</v>
          </cell>
        </row>
        <row r="27">
          <cell r="F27">
            <v>0.18373399999999995</v>
          </cell>
        </row>
        <row r="28">
          <cell r="F28">
            <v>0.14410600000000001</v>
          </cell>
        </row>
        <row r="29">
          <cell r="F29">
            <v>0.116158</v>
          </cell>
        </row>
        <row r="30">
          <cell r="F30">
            <v>0.208368</v>
          </cell>
        </row>
        <row r="31">
          <cell r="F31">
            <v>0.10988299999999999</v>
          </cell>
        </row>
        <row r="32">
          <cell r="F32">
            <v>6.3047000000000006E-2</v>
          </cell>
        </row>
        <row r="33">
          <cell r="F33">
            <v>5.8596720000000007</v>
          </cell>
        </row>
        <row r="34">
          <cell r="F34">
            <v>0.38779200000000003</v>
          </cell>
        </row>
        <row r="35">
          <cell r="F35">
            <v>0.39474399999999998</v>
          </cell>
        </row>
        <row r="36">
          <cell r="F36">
            <v>9.2019999999999963E-2</v>
          </cell>
        </row>
        <row r="37">
          <cell r="F37">
            <v>0.29180200000000006</v>
          </cell>
        </row>
        <row r="38">
          <cell r="F38">
            <v>1.2765529999999998</v>
          </cell>
        </row>
        <row r="39">
          <cell r="F39">
            <v>15.588394000000001</v>
          </cell>
        </row>
        <row r="40">
          <cell r="F40">
            <v>0.39023099999999994</v>
          </cell>
        </row>
        <row r="41">
          <cell r="F41">
            <v>0.671377</v>
          </cell>
        </row>
        <row r="42">
          <cell r="F42">
            <v>3.071942</v>
          </cell>
        </row>
        <row r="43">
          <cell r="F43">
            <v>0.73165499999999994</v>
          </cell>
        </row>
        <row r="44">
          <cell r="F44">
            <v>1.7884659999999997</v>
          </cell>
        </row>
        <row r="45">
          <cell r="F45">
            <v>0.54316799999999998</v>
          </cell>
        </row>
        <row r="46">
          <cell r="F46">
            <v>5.3899999999999997E-2</v>
          </cell>
        </row>
        <row r="47">
          <cell r="F47">
            <v>0.31171900000000002</v>
          </cell>
        </row>
        <row r="48">
          <cell r="F48">
            <v>2.7450450000000002</v>
          </cell>
        </row>
        <row r="49">
          <cell r="F49">
            <v>3.1850999999999997E-2</v>
          </cell>
        </row>
        <row r="50">
          <cell r="F50">
            <v>0.100163</v>
          </cell>
        </row>
        <row r="51">
          <cell r="F51">
            <v>0.115012</v>
          </cell>
        </row>
        <row r="52">
          <cell r="F52">
            <v>0.73277499999999995</v>
          </cell>
        </row>
        <row r="53">
          <cell r="F53">
            <v>6.8612999999999993E-2</v>
          </cell>
        </row>
        <row r="54">
          <cell r="F54">
            <v>0.32608600000000004</v>
          </cell>
        </row>
        <row r="55">
          <cell r="F55">
            <v>6.4073999999999992E-2</v>
          </cell>
        </row>
        <row r="56">
          <cell r="F56">
            <v>0.19572700000000001</v>
          </cell>
        </row>
        <row r="57">
          <cell r="F57">
            <v>0.136266</v>
          </cell>
        </row>
        <row r="58">
          <cell r="F58">
            <v>2.7673989999999997</v>
          </cell>
        </row>
        <row r="70">
          <cell r="F70">
            <v>198.40338670351332</v>
          </cell>
        </row>
        <row r="71">
          <cell r="F71">
            <v>5.2290999999999999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view="pageBreakPreview" zoomScaleNormal="100" zoomScaleSheetLayoutView="100" workbookViewId="0">
      <selection activeCell="F19" sqref="F19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.1406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38" t="s">
        <v>4</v>
      </c>
      <c r="B6" s="38"/>
      <c r="C6" s="38"/>
      <c r="D6" s="38"/>
      <c r="E6" s="38"/>
      <c r="F6" s="38"/>
    </row>
    <row r="7" spans="1:11" s="7" customFormat="1" ht="15.75" customHeight="1" x14ac:dyDescent="0.25">
      <c r="A7" s="39" t="s">
        <v>111</v>
      </c>
      <c r="B7" s="39"/>
      <c r="C7" s="39"/>
      <c r="D7" s="39"/>
      <c r="E7" s="39"/>
      <c r="F7" s="39"/>
      <c r="G7" s="55"/>
      <c r="H7" s="55"/>
      <c r="I7" s="55"/>
      <c r="J7" s="55"/>
      <c r="K7" s="55"/>
    </row>
    <row r="8" spans="1:11" s="8" customFormat="1" ht="11.1" customHeight="1" x14ac:dyDescent="0.2">
      <c r="A8" s="40" t="s">
        <v>5</v>
      </c>
      <c r="B8" s="40"/>
      <c r="C8" s="40"/>
      <c r="D8" s="40"/>
      <c r="E8" s="40"/>
      <c r="F8" s="40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112</v>
      </c>
      <c r="C9" s="11" t="s">
        <v>6</v>
      </c>
      <c r="D9" s="42" t="s">
        <v>7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8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9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10</v>
      </c>
      <c r="D12" s="8"/>
      <c r="F12" s="19"/>
      <c r="J12" s="25"/>
      <c r="K12" s="26"/>
    </row>
    <row r="13" spans="1:11" ht="9" customHeight="1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11</v>
      </c>
      <c r="B14" s="28" t="s">
        <v>12</v>
      </c>
      <c r="C14" s="28" t="s">
        <v>13</v>
      </c>
      <c r="D14" s="28" t="s">
        <v>14</v>
      </c>
      <c r="E14" s="28" t="s">
        <v>15</v>
      </c>
      <c r="F14" s="28" t="s">
        <v>16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0">
        <v>6</v>
      </c>
    </row>
    <row r="16" spans="1:11" x14ac:dyDescent="0.2">
      <c r="A16" s="50" t="s">
        <v>139</v>
      </c>
      <c r="B16" s="30"/>
      <c r="C16" s="30"/>
      <c r="D16" s="30"/>
      <c r="E16" s="30"/>
      <c r="F16" s="30"/>
    </row>
    <row r="17" spans="1:7" x14ac:dyDescent="0.2">
      <c r="A17" s="31" t="s">
        <v>17</v>
      </c>
      <c r="B17" s="32"/>
      <c r="C17" s="33" t="s">
        <v>111</v>
      </c>
      <c r="D17" s="33" t="s">
        <v>18</v>
      </c>
      <c r="E17" s="33" t="s">
        <v>18</v>
      </c>
      <c r="F17" s="56">
        <f>(920+710+1200+960+510+1200)/12-[1]р11!F70</f>
        <v>259.92994662981999</v>
      </c>
      <c r="G17" s="57"/>
    </row>
    <row r="18" spans="1:7" x14ac:dyDescent="0.2">
      <c r="A18" s="34" t="s">
        <v>19</v>
      </c>
      <c r="B18" s="34" t="s">
        <v>20</v>
      </c>
      <c r="C18" s="33" t="s">
        <v>111</v>
      </c>
      <c r="D18" s="33" t="s">
        <v>18</v>
      </c>
      <c r="E18" s="33" t="s">
        <v>18</v>
      </c>
      <c r="F18" s="33">
        <f>'[1]проектная произв'!D4-[1]р11!F21</f>
        <v>0.70613899999999996</v>
      </c>
    </row>
    <row r="19" spans="1:7" x14ac:dyDescent="0.2">
      <c r="A19" s="34" t="s">
        <v>19</v>
      </c>
      <c r="B19" s="34" t="s">
        <v>21</v>
      </c>
      <c r="C19" s="33" t="s">
        <v>111</v>
      </c>
      <c r="D19" s="33" t="s">
        <v>18</v>
      </c>
      <c r="E19" s="33" t="s">
        <v>18</v>
      </c>
      <c r="F19" s="33">
        <f>'[1]проектная произв'!D5-[1]р11!F22</f>
        <v>-3.8480333333333283E-2</v>
      </c>
    </row>
    <row r="20" spans="1:7" x14ac:dyDescent="0.2">
      <c r="A20" s="34" t="s">
        <v>19</v>
      </c>
      <c r="B20" s="34" t="s">
        <v>22</v>
      </c>
      <c r="C20" s="33" t="s">
        <v>111</v>
      </c>
      <c r="D20" s="33" t="s">
        <v>18</v>
      </c>
      <c r="E20" s="33" t="s">
        <v>18</v>
      </c>
      <c r="F20" s="33">
        <f>'[1]проектная произв'!D6-[1]р11!F23</f>
        <v>0.18367366666666665</v>
      </c>
    </row>
    <row r="21" spans="1:7" x14ac:dyDescent="0.2">
      <c r="A21" s="34" t="s">
        <v>23</v>
      </c>
      <c r="B21" s="34" t="s">
        <v>24</v>
      </c>
      <c r="C21" s="33" t="s">
        <v>111</v>
      </c>
      <c r="D21" s="33" t="s">
        <v>18</v>
      </c>
      <c r="E21" s="33" t="s">
        <v>18</v>
      </c>
      <c r="F21" s="33">
        <f>'[1]проектная произв'!D8+'[1]проектная произв'!D68-[1]р11!F24</f>
        <v>4.0749330000000006</v>
      </c>
    </row>
    <row r="22" spans="1:7" x14ac:dyDescent="0.2">
      <c r="A22" s="34" t="s">
        <v>25</v>
      </c>
      <c r="B22" s="34" t="s">
        <v>26</v>
      </c>
      <c r="C22" s="33" t="s">
        <v>111</v>
      </c>
      <c r="D22" s="33" t="s">
        <v>18</v>
      </c>
      <c r="E22" s="33" t="s">
        <v>18</v>
      </c>
      <c r="F22" s="33">
        <f>'[1]проектная произв'!D12-[1]р11!F26</f>
        <v>1.1760376666666665</v>
      </c>
    </row>
    <row r="23" spans="1:7" x14ac:dyDescent="0.2">
      <c r="A23" s="34" t="s">
        <v>27</v>
      </c>
      <c r="B23" s="34" t="s">
        <v>28</v>
      </c>
      <c r="C23" s="33" t="s">
        <v>111</v>
      </c>
      <c r="D23" s="33" t="s">
        <v>18</v>
      </c>
      <c r="E23" s="33" t="s">
        <v>18</v>
      </c>
      <c r="F23" s="33">
        <f>'[1]проектная произв'!D14-[1]р11!F31</f>
        <v>4.056783666666667</v>
      </c>
    </row>
    <row r="24" spans="1:7" x14ac:dyDescent="0.2">
      <c r="A24" s="34" t="s">
        <v>29</v>
      </c>
      <c r="B24" s="34" t="s">
        <v>30</v>
      </c>
      <c r="C24" s="33" t="s">
        <v>111</v>
      </c>
      <c r="D24" s="33" t="s">
        <v>18</v>
      </c>
      <c r="E24" s="33" t="s">
        <v>18</v>
      </c>
      <c r="F24" s="33">
        <f>'[1]проектная произв'!D16+'[1]проектная произв'!D64-[1]р11!F33</f>
        <v>42.248661333333331</v>
      </c>
    </row>
    <row r="25" spans="1:7" x14ac:dyDescent="0.2">
      <c r="A25" s="34" t="s">
        <v>31</v>
      </c>
      <c r="B25" s="34" t="s">
        <v>32</v>
      </c>
      <c r="C25" s="33" t="s">
        <v>111</v>
      </c>
      <c r="D25" s="33" t="s">
        <v>18</v>
      </c>
      <c r="E25" s="33" t="s">
        <v>18</v>
      </c>
      <c r="F25" s="33">
        <f>'[1]проектная произв'!D17-[1]р11!F32</f>
        <v>0.10361966666666665</v>
      </c>
    </row>
    <row r="26" spans="1:7" x14ac:dyDescent="0.2">
      <c r="A26" s="34" t="s">
        <v>33</v>
      </c>
      <c r="B26" s="34" t="s">
        <v>140</v>
      </c>
      <c r="C26" s="33" t="s">
        <v>111</v>
      </c>
      <c r="D26" s="33" t="s">
        <v>18</v>
      </c>
      <c r="E26" s="33" t="s">
        <v>18</v>
      </c>
      <c r="F26" s="33">
        <f>'[1]проектная произв'!D18-[1]р11!F34-[1]р11!F35</f>
        <v>1.2507973333333331</v>
      </c>
    </row>
    <row r="27" spans="1:7" x14ac:dyDescent="0.2">
      <c r="A27" s="34" t="s">
        <v>34</v>
      </c>
      <c r="B27" s="34" t="s">
        <v>35</v>
      </c>
      <c r="C27" s="33" t="s">
        <v>111</v>
      </c>
      <c r="D27" s="33" t="s">
        <v>18</v>
      </c>
      <c r="E27" s="33" t="s">
        <v>18</v>
      </c>
      <c r="F27" s="33">
        <f>'[1]проектная произв'!D19-[1]р11!F34</f>
        <v>1.2788746666666668</v>
      </c>
    </row>
    <row r="28" spans="1:7" x14ac:dyDescent="0.2">
      <c r="A28" s="34" t="s">
        <v>36</v>
      </c>
      <c r="B28" s="34" t="s">
        <v>37</v>
      </c>
      <c r="C28" s="33" t="s">
        <v>111</v>
      </c>
      <c r="D28" s="33" t="s">
        <v>18</v>
      </c>
      <c r="E28" s="33" t="s">
        <v>18</v>
      </c>
      <c r="F28" s="33">
        <f>'[1]проектная произв'!D20-[1]р11!F35</f>
        <v>2.1922666666666701E-2</v>
      </c>
    </row>
    <row r="29" spans="1:7" x14ac:dyDescent="0.2">
      <c r="A29" s="34" t="s">
        <v>38</v>
      </c>
      <c r="B29" s="34" t="s">
        <v>39</v>
      </c>
      <c r="C29" s="33" t="s">
        <v>111</v>
      </c>
      <c r="D29" s="33" t="s">
        <v>18</v>
      </c>
      <c r="E29" s="33" t="s">
        <v>18</v>
      </c>
      <c r="F29" s="33">
        <f>'[1]проектная произв'!D21-[1]р11!F36</f>
        <v>8.0746466666666663</v>
      </c>
    </row>
    <row r="30" spans="1:7" x14ac:dyDescent="0.2">
      <c r="A30" s="34" t="s">
        <v>40</v>
      </c>
      <c r="B30" s="34" t="s">
        <v>41</v>
      </c>
      <c r="C30" s="33" t="s">
        <v>111</v>
      </c>
      <c r="D30" s="33" t="s">
        <v>18</v>
      </c>
      <c r="E30" s="33" t="s">
        <v>18</v>
      </c>
      <c r="F30" s="33">
        <f>'[1]проектная произв'!D23-[1]р11!F41</f>
        <v>-0.171377</v>
      </c>
    </row>
    <row r="31" spans="1:7" x14ac:dyDescent="0.2">
      <c r="A31" s="34" t="s">
        <v>42</v>
      </c>
      <c r="B31" s="34" t="s">
        <v>43</v>
      </c>
      <c r="C31" s="33" t="s">
        <v>111</v>
      </c>
      <c r="D31" s="33" t="s">
        <v>18</v>
      </c>
      <c r="E31" s="33" t="s">
        <v>18</v>
      </c>
      <c r="F31" s="33">
        <f>'[1]проектная произв'!D26-[1]р11!F39</f>
        <v>11.078272666666667</v>
      </c>
    </row>
    <row r="32" spans="1:7" x14ac:dyDescent="0.2">
      <c r="A32" s="34" t="s">
        <v>44</v>
      </c>
      <c r="B32" s="34" t="s">
        <v>45</v>
      </c>
      <c r="C32" s="33" t="s">
        <v>111</v>
      </c>
      <c r="D32" s="33" t="s">
        <v>18</v>
      </c>
      <c r="E32" s="33" t="s">
        <v>18</v>
      </c>
      <c r="F32" s="33">
        <f>'[1]проектная произв'!D27-[1]р11!F38</f>
        <v>-0.44321966666666646</v>
      </c>
    </row>
    <row r="33" spans="1:6" x14ac:dyDescent="0.2">
      <c r="A33" s="34" t="s">
        <v>46</v>
      </c>
      <c r="B33" s="34" t="s">
        <v>47</v>
      </c>
      <c r="C33" s="33" t="s">
        <v>111</v>
      </c>
      <c r="D33" s="33" t="s">
        <v>18</v>
      </c>
      <c r="E33" s="33" t="s">
        <v>18</v>
      </c>
      <c r="F33" s="33">
        <f>'[1]проектная произв'!D29-[1]р11!F40</f>
        <v>14.401435666666666</v>
      </c>
    </row>
    <row r="34" spans="1:6" x14ac:dyDescent="0.2">
      <c r="A34" s="34" t="s">
        <v>48</v>
      </c>
      <c r="B34" s="34" t="s">
        <v>49</v>
      </c>
      <c r="C34" s="33" t="s">
        <v>111</v>
      </c>
      <c r="D34" s="33" t="s">
        <v>18</v>
      </c>
      <c r="E34" s="33" t="s">
        <v>18</v>
      </c>
      <c r="F34" s="33">
        <f>'[1]проектная произв'!D30-[1]р11!F40</f>
        <v>0.27643566666666669</v>
      </c>
    </row>
    <row r="35" spans="1:6" x14ac:dyDescent="0.2">
      <c r="A35" s="34" t="s">
        <v>48</v>
      </c>
      <c r="B35" s="34" t="s">
        <v>50</v>
      </c>
      <c r="C35" s="33" t="s">
        <v>111</v>
      </c>
      <c r="D35" s="33" t="s">
        <v>18</v>
      </c>
      <c r="E35" s="33" t="s">
        <v>18</v>
      </c>
      <c r="F35" s="33">
        <f>'[1]проектная произв'!D31-[1]р11!F37</f>
        <v>13.395697999999999</v>
      </c>
    </row>
    <row r="36" spans="1:6" x14ac:dyDescent="0.2">
      <c r="A36" s="34" t="s">
        <v>51</v>
      </c>
      <c r="B36" s="34" t="s">
        <v>52</v>
      </c>
      <c r="C36" s="33" t="s">
        <v>111</v>
      </c>
      <c r="D36" s="33" t="s">
        <v>18</v>
      </c>
      <c r="E36" s="33" t="s">
        <v>18</v>
      </c>
      <c r="F36" s="33">
        <f>'[1]проектная произв'!D32-[1]р11!F37</f>
        <v>0.37486466666666657</v>
      </c>
    </row>
    <row r="37" spans="1:6" x14ac:dyDescent="0.2">
      <c r="A37" s="34" t="s">
        <v>53</v>
      </c>
      <c r="B37" s="34" t="s">
        <v>54</v>
      </c>
      <c r="C37" s="33" t="s">
        <v>111</v>
      </c>
      <c r="D37" s="33" t="s">
        <v>18</v>
      </c>
      <c r="E37" s="33" t="s">
        <v>18</v>
      </c>
      <c r="F37" s="33">
        <f>'[1]проектная произв'!D33-[1]р11!F27-[1]р11!F28-[1]р11!F29-[1]р11!F30</f>
        <v>9.0059673333333325</v>
      </c>
    </row>
    <row r="38" spans="1:6" x14ac:dyDescent="0.2">
      <c r="A38" s="34" t="s">
        <v>55</v>
      </c>
      <c r="B38" s="34" t="s">
        <v>56</v>
      </c>
      <c r="C38" s="33" t="s">
        <v>111</v>
      </c>
      <c r="D38" s="33" t="s">
        <v>18</v>
      </c>
      <c r="E38" s="33" t="s">
        <v>18</v>
      </c>
      <c r="F38" s="33">
        <f>'[1]проектная произв'!D34-[1]р11!F27</f>
        <v>0.45266200000000012</v>
      </c>
    </row>
    <row r="39" spans="1:6" x14ac:dyDescent="0.2">
      <c r="A39" s="34" t="s">
        <v>57</v>
      </c>
      <c r="B39" s="34" t="s">
        <v>58</v>
      </c>
      <c r="C39" s="33" t="s">
        <v>111</v>
      </c>
      <c r="D39" s="33" t="s">
        <v>18</v>
      </c>
      <c r="E39" s="33" t="s">
        <v>18</v>
      </c>
      <c r="F39" s="33">
        <f>'[1]проектная произв'!D35-[1]р11!F28</f>
        <v>0.43871399999999999</v>
      </c>
    </row>
    <row r="40" spans="1:6" x14ac:dyDescent="0.2">
      <c r="A40" s="34" t="s">
        <v>59</v>
      </c>
      <c r="B40" s="31" t="s">
        <v>60</v>
      </c>
      <c r="C40" s="33" t="s">
        <v>111</v>
      </c>
      <c r="D40" s="33" t="s">
        <v>18</v>
      </c>
      <c r="E40" s="33" t="s">
        <v>18</v>
      </c>
      <c r="F40" s="33">
        <f>'[1]проектная произв'!D54-[1]р11!F29</f>
        <v>0.52385800000000005</v>
      </c>
    </row>
    <row r="41" spans="1:6" x14ac:dyDescent="0.2">
      <c r="A41" s="34" t="s">
        <v>61</v>
      </c>
      <c r="B41" s="31" t="s">
        <v>62</v>
      </c>
      <c r="C41" s="33" t="s">
        <v>111</v>
      </c>
      <c r="D41" s="33"/>
      <c r="E41" s="33"/>
      <c r="F41" s="33">
        <f>'[1]проектная произв'!D66-[1]р11!F30</f>
        <v>3.7375779459459459</v>
      </c>
    </row>
    <row r="42" spans="1:6" x14ac:dyDescent="0.2">
      <c r="A42" s="34" t="s">
        <v>63</v>
      </c>
      <c r="B42" s="34" t="s">
        <v>64</v>
      </c>
      <c r="C42" s="33" t="s">
        <v>111</v>
      </c>
      <c r="D42" s="33" t="s">
        <v>18</v>
      </c>
      <c r="E42" s="33" t="s">
        <v>18</v>
      </c>
      <c r="F42" s="33">
        <f>'[1]проектная произв'!D36-0</f>
        <v>46.666666666666664</v>
      </c>
    </row>
    <row r="43" spans="1:6" x14ac:dyDescent="0.2">
      <c r="A43" s="34" t="s">
        <v>65</v>
      </c>
      <c r="B43" s="34" t="s">
        <v>66</v>
      </c>
      <c r="C43" s="33" t="s">
        <v>111</v>
      </c>
      <c r="D43" s="33" t="s">
        <v>18</v>
      </c>
      <c r="E43" s="33" t="s">
        <v>18</v>
      </c>
      <c r="F43" s="33">
        <f>'[1]проектная произв'!D37-[1]р11!F42</f>
        <v>40.928058</v>
      </c>
    </row>
    <row r="44" spans="1:6" x14ac:dyDescent="0.2">
      <c r="A44" s="34" t="s">
        <v>67</v>
      </c>
      <c r="B44" s="34" t="s">
        <v>68</v>
      </c>
      <c r="C44" s="33" t="s">
        <v>111</v>
      </c>
      <c r="D44" s="33" t="s">
        <v>18</v>
      </c>
      <c r="E44" s="33" t="s">
        <v>18</v>
      </c>
      <c r="F44" s="33">
        <f>'[1]проектная произв'!D38-[1]р11!F42</f>
        <v>4.2280579999999999</v>
      </c>
    </row>
    <row r="45" spans="1:6" x14ac:dyDescent="0.2">
      <c r="A45" s="34" t="s">
        <v>69</v>
      </c>
      <c r="B45" s="34" t="s">
        <v>70</v>
      </c>
      <c r="C45" s="33" t="s">
        <v>111</v>
      </c>
      <c r="D45" s="33" t="s">
        <v>18</v>
      </c>
      <c r="E45" s="33" t="s">
        <v>18</v>
      </c>
      <c r="F45" s="33">
        <f>'[1]проектная произв'!D39-SUM([1]р11!F43:F58)</f>
        <v>33.288080999999998</v>
      </c>
    </row>
    <row r="46" spans="1:6" x14ac:dyDescent="0.2">
      <c r="A46" s="34" t="s">
        <v>71</v>
      </c>
      <c r="B46" s="34" t="s">
        <v>72</v>
      </c>
      <c r="C46" s="33" t="s">
        <v>111</v>
      </c>
      <c r="D46" s="33" t="s">
        <v>18</v>
      </c>
      <c r="E46" s="33" t="s">
        <v>18</v>
      </c>
      <c r="F46" s="33">
        <f>'[1]проектная произв'!D45-[1]р11!F48</f>
        <v>4.5549549999999996</v>
      </c>
    </row>
    <row r="47" spans="1:6" x14ac:dyDescent="0.2">
      <c r="A47" s="34" t="s">
        <v>73</v>
      </c>
      <c r="B47" s="34" t="s">
        <v>74</v>
      </c>
      <c r="C47" s="33" t="s">
        <v>111</v>
      </c>
      <c r="D47" s="33" t="s">
        <v>18</v>
      </c>
      <c r="E47" s="33" t="s">
        <v>18</v>
      </c>
      <c r="F47" s="33">
        <f>'[1]проектная произв'!D42-[1]р11!F43</f>
        <v>2.918345</v>
      </c>
    </row>
    <row r="48" spans="1:6" x14ac:dyDescent="0.2">
      <c r="A48" s="34" t="s">
        <v>75</v>
      </c>
      <c r="B48" s="34" t="s">
        <v>76</v>
      </c>
      <c r="C48" s="33" t="s">
        <v>111</v>
      </c>
      <c r="D48" s="33" t="s">
        <v>18</v>
      </c>
      <c r="E48" s="33" t="s">
        <v>18</v>
      </c>
      <c r="F48" s="33">
        <f>'[1]проектная произв'!D43-[1]р11!F47</f>
        <v>1.1482809999999999</v>
      </c>
    </row>
    <row r="49" spans="1:6" x14ac:dyDescent="0.2">
      <c r="A49" s="35" t="s">
        <v>77</v>
      </c>
      <c r="B49" s="35" t="s">
        <v>78</v>
      </c>
      <c r="C49" s="33" t="s">
        <v>111</v>
      </c>
      <c r="D49" s="33" t="s">
        <v>18</v>
      </c>
      <c r="E49" s="33" t="s">
        <v>18</v>
      </c>
      <c r="F49" s="33">
        <f>'[1]проектная произв'!D44-[1]р11!F44</f>
        <v>1.8615340000000002</v>
      </c>
    </row>
    <row r="50" spans="1:6" ht="38.25" x14ac:dyDescent="0.2">
      <c r="A50" s="35" t="s">
        <v>79</v>
      </c>
      <c r="B50" s="35" t="s">
        <v>80</v>
      </c>
      <c r="C50" s="51" t="s">
        <v>141</v>
      </c>
      <c r="D50" s="36" t="s">
        <v>18</v>
      </c>
      <c r="E50" s="36" t="s">
        <v>18</v>
      </c>
      <c r="F50" s="36">
        <f>'[1]проектная произв'!D58-[1]р11!F45</f>
        <v>0.72975141875825622</v>
      </c>
    </row>
    <row r="51" spans="1:6" ht="38.25" x14ac:dyDescent="0.2">
      <c r="A51" s="35" t="s">
        <v>81</v>
      </c>
      <c r="B51" s="35" t="s">
        <v>82</v>
      </c>
      <c r="C51" s="51" t="s">
        <v>142</v>
      </c>
      <c r="D51" s="36" t="s">
        <v>18</v>
      </c>
      <c r="E51" s="36" t="s">
        <v>18</v>
      </c>
      <c r="F51" s="36">
        <f>'[1]проектная произв'!D62-[1]р11!F46</f>
        <v>1.3742595744680852</v>
      </c>
    </row>
    <row r="52" spans="1:6" x14ac:dyDescent="0.2">
      <c r="A52" s="34" t="s">
        <v>83</v>
      </c>
      <c r="B52" s="34" t="s">
        <v>84</v>
      </c>
      <c r="C52" s="33" t="s">
        <v>111</v>
      </c>
      <c r="D52" s="36" t="s">
        <v>18</v>
      </c>
      <c r="E52" s="36" t="s">
        <v>18</v>
      </c>
      <c r="F52" s="36">
        <f>'[1]проектная произв'!D45-[1]р11!F48</f>
        <v>4.5549549999999996</v>
      </c>
    </row>
    <row r="53" spans="1:6" x14ac:dyDescent="0.2">
      <c r="A53" s="34" t="s">
        <v>70</v>
      </c>
      <c r="B53" s="34" t="s">
        <v>85</v>
      </c>
      <c r="C53" s="33" t="s">
        <v>111</v>
      </c>
      <c r="D53" s="36" t="s">
        <v>18</v>
      </c>
      <c r="E53" s="36" t="s">
        <v>18</v>
      </c>
      <c r="F53" s="33">
        <f>'[1]проектная произв'!D41-[1]р11!F54-[1]р11!F58</f>
        <v>32.539848333333339</v>
      </c>
    </row>
    <row r="54" spans="1:6" x14ac:dyDescent="0.2">
      <c r="A54" s="34" t="s">
        <v>86</v>
      </c>
      <c r="B54" s="34" t="s">
        <v>87</v>
      </c>
      <c r="C54" s="33" t="s">
        <v>111</v>
      </c>
      <c r="D54" s="36" t="s">
        <v>18</v>
      </c>
      <c r="E54" s="36" t="s">
        <v>18</v>
      </c>
      <c r="F54" s="33">
        <f>'[1]проектная произв'!D46-[1]р11!F54</f>
        <v>1.1339139999999999</v>
      </c>
    </row>
    <row r="55" spans="1:6" x14ac:dyDescent="0.2">
      <c r="A55" s="34" t="s">
        <v>88</v>
      </c>
      <c r="B55" s="34" t="s">
        <v>89</v>
      </c>
      <c r="C55" s="33" t="s">
        <v>111</v>
      </c>
      <c r="D55" s="36" t="s">
        <v>18</v>
      </c>
      <c r="E55" s="36" t="s">
        <v>18</v>
      </c>
      <c r="F55" s="33">
        <f>'[1]проектная произв'!D61-[1]р11!F57</f>
        <v>0.44773399999999997</v>
      </c>
    </row>
    <row r="56" spans="1:6" x14ac:dyDescent="0.2">
      <c r="A56" s="34" t="s">
        <v>90</v>
      </c>
      <c r="B56" s="34" t="s">
        <v>91</v>
      </c>
      <c r="C56" s="33" t="s">
        <v>111</v>
      </c>
      <c r="D56" s="33" t="s">
        <v>18</v>
      </c>
      <c r="E56" s="33" t="s">
        <v>18</v>
      </c>
      <c r="F56" s="33">
        <f>'[1]проектная произв'!D50-[1]р11!F58</f>
        <v>6.9416010000000004</v>
      </c>
    </row>
    <row r="57" spans="1:6" x14ac:dyDescent="0.2">
      <c r="A57" s="34" t="s">
        <v>92</v>
      </c>
      <c r="B57" s="34" t="s">
        <v>93</v>
      </c>
      <c r="C57" s="33" t="s">
        <v>111</v>
      </c>
      <c r="D57" s="33" t="s">
        <v>18</v>
      </c>
      <c r="E57" s="33" t="s">
        <v>18</v>
      </c>
      <c r="F57" s="33">
        <f>'[1]проектная произв'!D59-[1]р11!F53</f>
        <v>1.683387</v>
      </c>
    </row>
    <row r="58" spans="1:6" x14ac:dyDescent="0.2">
      <c r="A58" s="34" t="s">
        <v>94</v>
      </c>
      <c r="B58" s="34" t="s">
        <v>95</v>
      </c>
      <c r="C58" s="33" t="s">
        <v>111</v>
      </c>
      <c r="D58" s="33" t="s">
        <v>18</v>
      </c>
      <c r="E58" s="33" t="s">
        <v>18</v>
      </c>
      <c r="F58" s="33">
        <f>'[1]проектная произв'!D60-[1]р11!F55</f>
        <v>1.3245926666666668</v>
      </c>
    </row>
    <row r="59" spans="1:6" x14ac:dyDescent="0.2">
      <c r="A59" s="34" t="s">
        <v>96</v>
      </c>
      <c r="B59" s="34" t="s">
        <v>97</v>
      </c>
      <c r="C59" s="33" t="s">
        <v>111</v>
      </c>
      <c r="D59" s="33" t="s">
        <v>18</v>
      </c>
      <c r="E59" s="33" t="s">
        <v>18</v>
      </c>
      <c r="F59" s="33">
        <f>'[1]проектная произв'!D63-[1]р11!F56</f>
        <v>0.86277300000000001</v>
      </c>
    </row>
    <row r="60" spans="1:6" ht="12.75" customHeight="1" x14ac:dyDescent="0.2">
      <c r="A60" s="34" t="s">
        <v>98</v>
      </c>
      <c r="B60" s="34" t="s">
        <v>99</v>
      </c>
      <c r="C60" s="33" t="s">
        <v>111</v>
      </c>
      <c r="D60" s="33" t="s">
        <v>18</v>
      </c>
      <c r="E60" s="33" t="s">
        <v>18</v>
      </c>
      <c r="F60" s="33">
        <f>'[1]проектная произв'!D49-SUM([1]р11!F49:F52)</f>
        <v>22.145199000000002</v>
      </c>
    </row>
    <row r="61" spans="1:6" ht="12.75" customHeight="1" x14ac:dyDescent="0.2">
      <c r="A61" s="34" t="s">
        <v>100</v>
      </c>
      <c r="B61" s="34" t="s">
        <v>101</v>
      </c>
      <c r="C61" s="33" t="s">
        <v>111</v>
      </c>
      <c r="D61" s="33" t="s">
        <v>18</v>
      </c>
      <c r="E61" s="33" t="s">
        <v>18</v>
      </c>
      <c r="F61" s="33">
        <f>'[1]проектная произв'!D48-[1]р11!F52</f>
        <v>0.87930833333333336</v>
      </c>
    </row>
    <row r="62" spans="1:6" ht="12.75" customHeight="1" x14ac:dyDescent="0.2">
      <c r="A62" s="34" t="s">
        <v>102</v>
      </c>
      <c r="B62" s="31" t="s">
        <v>103</v>
      </c>
      <c r="C62" s="33" t="s">
        <v>111</v>
      </c>
      <c r="D62" s="33" t="s">
        <v>18</v>
      </c>
      <c r="E62" s="33" t="s">
        <v>18</v>
      </c>
      <c r="F62" s="33">
        <f>'[1]проектная произв'!D55-[1]р11!F49</f>
        <v>0.65089668824306468</v>
      </c>
    </row>
    <row r="63" spans="1:6" ht="12.75" customHeight="1" x14ac:dyDescent="0.2">
      <c r="A63" s="34" t="s">
        <v>104</v>
      </c>
      <c r="B63" s="31" t="s">
        <v>105</v>
      </c>
      <c r="C63" s="33" t="s">
        <v>111</v>
      </c>
      <c r="D63" s="33" t="s">
        <v>18</v>
      </c>
      <c r="E63" s="33" t="s">
        <v>18</v>
      </c>
      <c r="F63" s="33">
        <f>'[1]проектная произв'!D56-[1]р11!F50</f>
        <v>0.99146183487450434</v>
      </c>
    </row>
    <row r="64" spans="1:6" ht="12.75" customHeight="1" x14ac:dyDescent="0.2">
      <c r="A64" s="34" t="s">
        <v>106</v>
      </c>
      <c r="B64" s="31" t="s">
        <v>107</v>
      </c>
      <c r="C64" s="33" t="s">
        <v>111</v>
      </c>
      <c r="D64" s="33" t="s">
        <v>18</v>
      </c>
      <c r="E64" s="33" t="s">
        <v>18</v>
      </c>
      <c r="F64" s="33">
        <f>'[1]проектная произв'!D57-[1]р11!F51</f>
        <v>0.2630064940554821</v>
      </c>
    </row>
    <row r="65" spans="1:6" x14ac:dyDescent="0.2">
      <c r="A65" s="43" t="s">
        <v>113</v>
      </c>
      <c r="B65" s="37"/>
      <c r="C65" s="44"/>
      <c r="D65" s="44"/>
      <c r="E65" s="44"/>
      <c r="F65" s="44"/>
    </row>
    <row r="66" spans="1:6" x14ac:dyDescent="0.2">
      <c r="A66" s="45" t="s">
        <v>114</v>
      </c>
      <c r="B66" s="48" t="s">
        <v>115</v>
      </c>
      <c r="C66" s="33" t="s">
        <v>111</v>
      </c>
      <c r="D66" s="33" t="s">
        <v>18</v>
      </c>
      <c r="E66" s="33" t="s">
        <v>18</v>
      </c>
      <c r="F66" s="46">
        <v>0.27744340598317807</v>
      </c>
    </row>
    <row r="67" spans="1:6" x14ac:dyDescent="0.2">
      <c r="A67" s="45" t="s">
        <v>116</v>
      </c>
      <c r="B67" s="48" t="s">
        <v>117</v>
      </c>
      <c r="C67" s="33" t="s">
        <v>111</v>
      </c>
      <c r="D67" s="33" t="s">
        <v>18</v>
      </c>
      <c r="E67" s="33" t="s">
        <v>18</v>
      </c>
      <c r="F67" s="46">
        <v>1.0145216696708008</v>
      </c>
    </row>
    <row r="68" spans="1:6" x14ac:dyDescent="0.2">
      <c r="A68" s="45" t="s">
        <v>118</v>
      </c>
      <c r="B68" s="48" t="s">
        <v>119</v>
      </c>
      <c r="C68" s="33" t="s">
        <v>111</v>
      </c>
      <c r="D68" s="33" t="s">
        <v>18</v>
      </c>
      <c r="E68" s="33" t="s">
        <v>18</v>
      </c>
      <c r="F68" s="46">
        <v>97.758530623848543</v>
      </c>
    </row>
    <row r="69" spans="1:6" x14ac:dyDescent="0.2">
      <c r="A69" s="45" t="s">
        <v>118</v>
      </c>
      <c r="B69" s="48" t="s">
        <v>120</v>
      </c>
      <c r="C69" s="33" t="s">
        <v>111</v>
      </c>
      <c r="D69" s="33" t="s">
        <v>18</v>
      </c>
      <c r="E69" s="33" t="s">
        <v>18</v>
      </c>
      <c r="F69" s="46">
        <v>0.18589953974004059</v>
      </c>
    </row>
    <row r="70" spans="1:6" x14ac:dyDescent="0.2">
      <c r="A70" s="45" t="s">
        <v>118</v>
      </c>
      <c r="B70" s="48" t="s">
        <v>121</v>
      </c>
      <c r="C70" s="33" t="s">
        <v>111</v>
      </c>
      <c r="D70" s="33" t="s">
        <v>18</v>
      </c>
      <c r="E70" s="33" t="s">
        <v>18</v>
      </c>
      <c r="F70" s="46">
        <v>0.91502866833644958</v>
      </c>
    </row>
    <row r="71" spans="1:6" x14ac:dyDescent="0.2">
      <c r="A71" s="45" t="s">
        <v>118</v>
      </c>
      <c r="B71" s="48" t="s">
        <v>122</v>
      </c>
      <c r="C71" s="33" t="s">
        <v>111</v>
      </c>
      <c r="D71" s="33" t="s">
        <v>18</v>
      </c>
      <c r="E71" s="33" t="s">
        <v>18</v>
      </c>
      <c r="F71" s="46">
        <v>4.8598251420662013</v>
      </c>
    </row>
    <row r="72" spans="1:6" x14ac:dyDescent="0.2">
      <c r="A72" s="45" t="s">
        <v>118</v>
      </c>
      <c r="B72" s="48" t="s">
        <v>123</v>
      </c>
      <c r="C72" s="33" t="s">
        <v>111</v>
      </c>
      <c r="D72" s="33" t="s">
        <v>18</v>
      </c>
      <c r="E72" s="33" t="s">
        <v>18</v>
      </c>
      <c r="F72" s="46">
        <v>9.5810370114363526</v>
      </c>
    </row>
    <row r="73" spans="1:6" x14ac:dyDescent="0.2">
      <c r="A73" s="45" t="s">
        <v>118</v>
      </c>
      <c r="B73" s="48" t="s">
        <v>124</v>
      </c>
      <c r="C73" s="33" t="s">
        <v>111</v>
      </c>
      <c r="D73" s="33" t="s">
        <v>18</v>
      </c>
      <c r="E73" s="33" t="s">
        <v>18</v>
      </c>
      <c r="F73" s="46">
        <v>0.92459718353117104</v>
      </c>
    </row>
    <row r="74" spans="1:6" x14ac:dyDescent="0.2">
      <c r="A74" s="45" t="s">
        <v>118</v>
      </c>
      <c r="B74" s="48" t="s">
        <v>125</v>
      </c>
      <c r="C74" s="33" t="s">
        <v>111</v>
      </c>
      <c r="D74" s="33" t="s">
        <v>18</v>
      </c>
      <c r="E74" s="33" t="s">
        <v>18</v>
      </c>
      <c r="F74" s="46">
        <v>0.46041489482708248</v>
      </c>
    </row>
    <row r="75" spans="1:6" x14ac:dyDescent="0.2">
      <c r="A75" s="45" t="s">
        <v>118</v>
      </c>
      <c r="B75" s="48" t="s">
        <v>126</v>
      </c>
      <c r="C75" s="33" t="s">
        <v>111</v>
      </c>
      <c r="D75" s="33" t="s">
        <v>18</v>
      </c>
      <c r="E75" s="33" t="s">
        <v>18</v>
      </c>
      <c r="F75" s="46">
        <v>1.0382955392557496</v>
      </c>
    </row>
    <row r="76" spans="1:6" x14ac:dyDescent="0.2">
      <c r="A76" s="45" t="s">
        <v>118</v>
      </c>
      <c r="B76" s="48" t="s">
        <v>127</v>
      </c>
      <c r="C76" s="33" t="s">
        <v>111</v>
      </c>
      <c r="D76" s="33" t="s">
        <v>18</v>
      </c>
      <c r="E76" s="33" t="s">
        <v>18</v>
      </c>
      <c r="F76" s="46">
        <v>2.4385545581705963</v>
      </c>
    </row>
    <row r="77" spans="1:6" x14ac:dyDescent="0.2">
      <c r="A77" s="45" t="s">
        <v>128</v>
      </c>
      <c r="B77" s="49" t="s">
        <v>129</v>
      </c>
      <c r="C77" s="33" t="s">
        <v>111</v>
      </c>
      <c r="D77" s="33" t="s">
        <v>18</v>
      </c>
      <c r="E77" s="33" t="s">
        <v>18</v>
      </c>
      <c r="F77" s="46">
        <v>0.94043754283509973</v>
      </c>
    </row>
    <row r="78" spans="1:6" x14ac:dyDescent="0.2">
      <c r="A78" s="45" t="s">
        <v>130</v>
      </c>
      <c r="B78" s="49" t="s">
        <v>131</v>
      </c>
      <c r="C78" s="33" t="s">
        <v>111</v>
      </c>
      <c r="D78" s="33" t="s">
        <v>18</v>
      </c>
      <c r="E78" s="33" t="s">
        <v>18</v>
      </c>
      <c r="F78" s="46">
        <v>9.703766239845564E-2</v>
      </c>
    </row>
    <row r="79" spans="1:6" x14ac:dyDescent="0.2">
      <c r="A79" s="45" t="s">
        <v>130</v>
      </c>
      <c r="B79" s="49" t="s">
        <v>132</v>
      </c>
      <c r="C79" s="33" t="s">
        <v>111</v>
      </c>
      <c r="D79" s="33" t="s">
        <v>18</v>
      </c>
      <c r="E79" s="33" t="s">
        <v>18</v>
      </c>
      <c r="F79" s="46">
        <v>0.56243738303652435</v>
      </c>
    </row>
    <row r="80" spans="1:6" x14ac:dyDescent="0.2">
      <c r="A80" s="45" t="s">
        <v>130</v>
      </c>
      <c r="B80" s="49" t="s">
        <v>133</v>
      </c>
      <c r="C80" s="33" t="s">
        <v>111</v>
      </c>
      <c r="D80" s="33" t="s">
        <v>18</v>
      </c>
      <c r="E80" s="33" t="s">
        <v>18</v>
      </c>
      <c r="F80" s="46">
        <v>0.47226036748056927</v>
      </c>
    </row>
    <row r="81" spans="1:9" x14ac:dyDescent="0.2">
      <c r="A81" s="45" t="s">
        <v>130</v>
      </c>
      <c r="B81" s="49" t="s">
        <v>134</v>
      </c>
      <c r="C81" s="33" t="s">
        <v>111</v>
      </c>
      <c r="D81" s="33" t="s">
        <v>18</v>
      </c>
      <c r="E81" s="33" t="s">
        <v>18</v>
      </c>
      <c r="F81" s="52">
        <v>0.19559764539951341</v>
      </c>
      <c r="G81" s="54"/>
      <c r="H81" s="54"/>
      <c r="I81" s="54"/>
    </row>
    <row r="82" spans="1:9" ht="18" customHeight="1" x14ac:dyDescent="0.2">
      <c r="A82" s="41" t="s">
        <v>110</v>
      </c>
      <c r="B82" s="41"/>
      <c r="C82" s="41"/>
      <c r="D82" s="41"/>
      <c r="E82" s="41"/>
      <c r="F82" s="41"/>
      <c r="G82" s="53"/>
      <c r="H82" s="53"/>
      <c r="I82" s="53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Normal="100" zoomScaleSheetLayoutView="100" workbookViewId="0">
      <selection activeCell="C35" sqref="C35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.1406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38" t="s">
        <v>4</v>
      </c>
      <c r="B6" s="38"/>
      <c r="C6" s="38"/>
      <c r="D6" s="38"/>
      <c r="E6" s="38"/>
      <c r="F6" s="38"/>
    </row>
    <row r="7" spans="1:11" s="7" customFormat="1" ht="15.75" customHeight="1" x14ac:dyDescent="0.25">
      <c r="A7" s="39" t="s">
        <v>111</v>
      </c>
      <c r="B7" s="39"/>
      <c r="C7" s="39"/>
      <c r="D7" s="39"/>
      <c r="E7" s="39"/>
      <c r="F7" s="39"/>
      <c r="G7" s="55"/>
      <c r="H7" s="55"/>
      <c r="I7" s="55"/>
      <c r="J7" s="55"/>
      <c r="K7" s="55"/>
    </row>
    <row r="8" spans="1:11" s="8" customFormat="1" ht="11.1" customHeight="1" x14ac:dyDescent="0.2">
      <c r="A8" s="40" t="s">
        <v>5</v>
      </c>
      <c r="B8" s="40"/>
      <c r="C8" s="40"/>
      <c r="D8" s="40"/>
      <c r="E8" s="40"/>
      <c r="F8" s="40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112</v>
      </c>
      <c r="C9" s="11" t="s">
        <v>6</v>
      </c>
      <c r="D9" s="42" t="s">
        <v>7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8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9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10</v>
      </c>
      <c r="D12" s="8"/>
      <c r="F12" s="19"/>
      <c r="J12" s="25"/>
      <c r="K12" s="26"/>
    </row>
    <row r="13" spans="1:11" ht="9" customHeight="1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11</v>
      </c>
      <c r="B14" s="28" t="s">
        <v>12</v>
      </c>
      <c r="C14" s="28" t="s">
        <v>13</v>
      </c>
      <c r="D14" s="28" t="s">
        <v>14</v>
      </c>
      <c r="E14" s="28" t="s">
        <v>15</v>
      </c>
      <c r="F14" s="28" t="s">
        <v>16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0">
        <v>6</v>
      </c>
    </row>
    <row r="16" spans="1:11" x14ac:dyDescent="0.2">
      <c r="A16" s="43" t="s">
        <v>113</v>
      </c>
      <c r="B16" s="37"/>
      <c r="C16" s="44"/>
      <c r="D16" s="44"/>
      <c r="E16" s="44"/>
      <c r="F16" s="44"/>
    </row>
    <row r="17" spans="1:9" x14ac:dyDescent="0.2">
      <c r="A17" s="47" t="s">
        <v>135</v>
      </c>
      <c r="B17" s="48" t="s">
        <v>136</v>
      </c>
      <c r="C17" s="33" t="s">
        <v>111</v>
      </c>
      <c r="D17" s="33" t="s">
        <v>18</v>
      </c>
      <c r="E17" s="33" t="s">
        <v>18</v>
      </c>
      <c r="F17" s="46">
        <v>5.8818271299423497</v>
      </c>
    </row>
    <row r="18" spans="1:9" x14ac:dyDescent="0.2">
      <c r="A18" s="47" t="s">
        <v>135</v>
      </c>
      <c r="B18" s="48" t="s">
        <v>137</v>
      </c>
      <c r="C18" s="33" t="s">
        <v>111</v>
      </c>
      <c r="D18" s="33" t="s">
        <v>18</v>
      </c>
      <c r="E18" s="33" t="s">
        <v>18</v>
      </c>
      <c r="F18" s="46">
        <v>23.409067105150953</v>
      </c>
    </row>
    <row r="19" spans="1:9" x14ac:dyDescent="0.2">
      <c r="A19" s="47" t="s">
        <v>135</v>
      </c>
      <c r="B19" s="48" t="s">
        <v>138</v>
      </c>
      <c r="C19" s="33" t="s">
        <v>111</v>
      </c>
      <c r="D19" s="33" t="s">
        <v>18</v>
      </c>
      <c r="E19" s="33" t="s">
        <v>18</v>
      </c>
      <c r="F19" s="52">
        <v>5.8394115820760364</v>
      </c>
      <c r="G19" s="54"/>
      <c r="H19" s="54"/>
      <c r="I19" s="54"/>
    </row>
    <row r="20" spans="1:9" x14ac:dyDescent="0.2">
      <c r="A20" s="41" t="s">
        <v>110</v>
      </c>
      <c r="B20" s="41"/>
      <c r="C20" s="41"/>
      <c r="D20" s="41"/>
      <c r="E20" s="41"/>
      <c r="F20" s="41"/>
      <c r="G20" s="53"/>
      <c r="H20" s="53"/>
      <c r="I20" s="53"/>
    </row>
  </sheetData>
  <mergeCells count="4">
    <mergeCell ref="A6:F6"/>
    <mergeCell ref="A7:F7"/>
    <mergeCell ref="A8:F8"/>
    <mergeCell ref="A20:I20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Normal="100" zoomScaleSheetLayoutView="100" workbookViewId="0">
      <selection activeCell="G17" sqref="G17:I17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.1406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38" t="s">
        <v>4</v>
      </c>
      <c r="B6" s="38"/>
      <c r="C6" s="38"/>
      <c r="D6" s="38"/>
      <c r="E6" s="38"/>
      <c r="F6" s="38"/>
    </row>
    <row r="7" spans="1:11" s="7" customFormat="1" ht="15.75" customHeight="1" x14ac:dyDescent="0.25">
      <c r="A7" s="39" t="s">
        <v>111</v>
      </c>
      <c r="B7" s="39"/>
      <c r="C7" s="39"/>
      <c r="D7" s="39"/>
      <c r="E7" s="39"/>
      <c r="F7" s="39"/>
      <c r="G7" s="55"/>
      <c r="H7" s="55"/>
      <c r="I7" s="55"/>
      <c r="J7" s="55"/>
      <c r="K7" s="55"/>
    </row>
    <row r="8" spans="1:11" s="8" customFormat="1" ht="11.1" customHeight="1" x14ac:dyDescent="0.2">
      <c r="A8" s="40" t="s">
        <v>5</v>
      </c>
      <c r="B8" s="40"/>
      <c r="C8" s="40"/>
      <c r="D8" s="40"/>
      <c r="E8" s="40"/>
      <c r="F8" s="40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112</v>
      </c>
      <c r="C9" s="11" t="s">
        <v>6</v>
      </c>
      <c r="D9" s="42" t="s">
        <v>7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8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9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10</v>
      </c>
      <c r="D12" s="8"/>
      <c r="F12" s="19"/>
      <c r="J12" s="25"/>
      <c r="K12" s="26"/>
    </row>
    <row r="13" spans="1:11" ht="9" customHeight="1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11</v>
      </c>
      <c r="B14" s="28" t="s">
        <v>12</v>
      </c>
      <c r="C14" s="28" t="s">
        <v>13</v>
      </c>
      <c r="D14" s="28" t="s">
        <v>14</v>
      </c>
      <c r="E14" s="28" t="s">
        <v>15</v>
      </c>
      <c r="F14" s="28" t="s">
        <v>16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0">
        <v>6</v>
      </c>
    </row>
    <row r="16" spans="1:11" x14ac:dyDescent="0.2">
      <c r="A16" s="50" t="s">
        <v>139</v>
      </c>
      <c r="B16" s="30"/>
      <c r="C16" s="30"/>
      <c r="D16" s="30"/>
      <c r="E16" s="30"/>
      <c r="F16" s="30"/>
    </row>
    <row r="17" spans="1:9" ht="12.75" customHeight="1" x14ac:dyDescent="0.2">
      <c r="A17" s="37" t="s">
        <v>108</v>
      </c>
      <c r="B17" s="37" t="s">
        <v>109</v>
      </c>
      <c r="C17" s="33" t="s">
        <v>111</v>
      </c>
      <c r="D17" s="33" t="s">
        <v>18</v>
      </c>
      <c r="E17" s="33" t="s">
        <v>18</v>
      </c>
      <c r="F17" s="56">
        <f>'[1]проектная произв'!D52-[1]р11!F71</f>
        <v>27.63477</v>
      </c>
      <c r="G17" s="54"/>
      <c r="H17" s="54"/>
      <c r="I17" s="54"/>
    </row>
    <row r="18" spans="1:9" x14ac:dyDescent="0.2">
      <c r="A18" s="41" t="s">
        <v>110</v>
      </c>
      <c r="B18" s="41"/>
      <c r="C18" s="41"/>
      <c r="D18" s="41"/>
      <c r="E18" s="41"/>
      <c r="F18" s="41"/>
      <c r="G18" s="53"/>
      <c r="H18" s="53"/>
      <c r="I18" s="53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dcterms:created xsi:type="dcterms:W3CDTF">2021-10-05T00:58:42Z</dcterms:created>
  <dcterms:modified xsi:type="dcterms:W3CDTF">2021-10-20T07:49:31Z</dcterms:modified>
</cp:coreProperties>
</file>