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760" windowHeight="8070" activeTab="2"/>
  </bookViews>
  <sheets>
    <sheet name="СВГКМ" sheetId="1" r:id="rId1"/>
    <sheet name="СТГКМ" sheetId="2" r:id="rId2"/>
    <sheet name="ОГКМ" sheetId="3" r:id="rId3"/>
  </sheets>
  <externalReferences>
    <externalReference r:id="rId6"/>
    <externalReference r:id="rId7"/>
  </externalReferences>
  <definedNames>
    <definedName name="_xlnm.Print_Area" localSheetId="2">'ОГКМ'!$A$1:$I$41</definedName>
    <definedName name="_xlnm.Print_Area" localSheetId="0">'СВГКМ'!$A$1:$I$75</definedName>
    <definedName name="_xlnm.Print_Area" localSheetId="1">'СТГКМ'!$A$1:$H$23</definedName>
  </definedNames>
  <calcPr fullCalcOnLoad="1"/>
</workbook>
</file>

<file path=xl/sharedStrings.xml><?xml version="1.0" encoding="utf-8"?>
<sst xmlns="http://schemas.openxmlformats.org/spreadsheetml/2006/main" count="115" uniqueCount="84">
  <si>
    <t>Приложение N 4</t>
  </si>
  <si>
    <t>к приказу ФАС России</t>
  </si>
  <si>
    <t>Форма 5</t>
  </si>
  <si>
    <t>АО "Сахатранснефтегаз"</t>
  </si>
  <si>
    <t>(наименование субъекта естественной монополии)</t>
  </si>
  <si>
    <t>(период)</t>
  </si>
  <si>
    <t>Субъект Российской Федерации</t>
  </si>
  <si>
    <t>Наименование газораспределительной станции</t>
  </si>
  <si>
    <t>Проектная мощность (производительность) газораспределительной станции, тыс.м3/час</t>
  </si>
  <si>
    <t>Загрузка газораспределительной станции</t>
  </si>
  <si>
    <t>Суммарный объем газа по действующим техническим условиям на подключение</t>
  </si>
  <si>
    <t>Наличие (дефицит) пропускной способности, тыс.м3/час</t>
  </si>
  <si>
    <t>Срок мероприятий по увеличению пропускной способности</t>
  </si>
  <si>
    <t>Параметры увеличения, тыс.м3/час</t>
  </si>
  <si>
    <t>Республика Саха (Якутия)</t>
  </si>
  <si>
    <t>АГРС с.Мастах</t>
  </si>
  <si>
    <t>АГРС с.Люксюгюн</t>
  </si>
  <si>
    <t>АГРС г.Вилюйск</t>
  </si>
  <si>
    <t>АГРС с.Экюндю</t>
  </si>
  <si>
    <t>АГРС с.Чинеке</t>
  </si>
  <si>
    <t>АГРС с.Тасагар</t>
  </si>
  <si>
    <t>АГРС с.Хампа</t>
  </si>
  <si>
    <t>АГРС с.Тымпы</t>
  </si>
  <si>
    <t>АГРС с.Чай</t>
  </si>
  <si>
    <t>АГРС с.Сайылык</t>
  </si>
  <si>
    <t>АГРС с.Арылах</t>
  </si>
  <si>
    <t>АГРС с.Сыдыбыл</t>
  </si>
  <si>
    <t>АГРС с.Кюль</t>
  </si>
  <si>
    <t>АГРС с.Нам</t>
  </si>
  <si>
    <t>АГРС с.Тамалакан</t>
  </si>
  <si>
    <t>АГРС с.Верхневилюйск</t>
  </si>
  <si>
    <t>АГРС с.Кюбяинде</t>
  </si>
  <si>
    <t>АГРС с.Усун</t>
  </si>
  <si>
    <t>АГРС с.Тылгыны</t>
  </si>
  <si>
    <t>с 01.01.18г. по 31.03.19г.</t>
  </si>
  <si>
    <t>АГРС г.Ленск"</t>
  </si>
  <si>
    <t>МО г. Ленск</t>
  </si>
  <si>
    <t>АГРС с. Дябыла</t>
  </si>
  <si>
    <t>АГРС с. Бютейдях</t>
  </si>
  <si>
    <t>АГРС с. Туора-Кюель</t>
  </si>
  <si>
    <t>АГРС с. Бедиме</t>
  </si>
  <si>
    <t>АГРС с. Суола</t>
  </si>
  <si>
    <t>АГРС с. Беке</t>
  </si>
  <si>
    <t>АГРС с. Тюнгюлю</t>
  </si>
  <si>
    <t>АГРС с. Табага</t>
  </si>
  <si>
    <t>АГРС с. Майа</t>
  </si>
  <si>
    <t>АГРС с.Хаптагай</t>
  </si>
  <si>
    <t>АГРС с. Павловск</t>
  </si>
  <si>
    <t>АГРС п. Нижний Бестях</t>
  </si>
  <si>
    <t>АГРС с. Асыма</t>
  </si>
  <si>
    <t>АГРС с. Кюерелях</t>
  </si>
  <si>
    <t>АГРС с. Бясь-Кюель</t>
  </si>
  <si>
    <t>АГРС с.Ситте</t>
  </si>
  <si>
    <t>АГРС с. Чагда</t>
  </si>
  <si>
    <t>АГРС с. Арыктах</t>
  </si>
  <si>
    <t>АГРС ОП Берге</t>
  </si>
  <si>
    <t>АГРС с. Кобяй</t>
  </si>
  <si>
    <t>АГР С с. Тыайа</t>
  </si>
  <si>
    <t>АГРС  с. Салбанцы</t>
  </si>
  <si>
    <t>АГРС с.Таастах</t>
  </si>
  <si>
    <t>АГРС с. Искра</t>
  </si>
  <si>
    <t>АГРС: с. Хатырык</t>
  </si>
  <si>
    <t>АГРС: с. Бетюнцы</t>
  </si>
  <si>
    <t>АГРС  с. Намцы</t>
  </si>
  <si>
    <t>АГРС с. Улахан-Ан</t>
  </si>
  <si>
    <t>АГРС с Булгунняхтах</t>
  </si>
  <si>
    <t>АГРС с. Октемцы</t>
  </si>
  <si>
    <t>ГРС Покровск</t>
  </si>
  <si>
    <t>АГРС с.Хатассы</t>
  </si>
  <si>
    <t>АГРС п. Маган</t>
  </si>
  <si>
    <t>ГРС-2</t>
  </si>
  <si>
    <t>ГРС г. Якутска</t>
  </si>
  <si>
    <t>Параметры увеличения</t>
  </si>
  <si>
    <t>Наличие (дефицит) пропускной способности</t>
  </si>
  <si>
    <t>Проектная мощность (производительность) газораспределительной станции</t>
  </si>
  <si>
    <t>Субъект 
Российской 
Федерации</t>
  </si>
  <si>
    <t>тыс.м3/час</t>
  </si>
  <si>
    <t>Информация о наличии (отсутствии) технической возможности доступа к регулируемым услугам по транспортировке газа 
по магистральным газопроводам для целей определения возможности технологического присоединения
к газораспределительным сетям</t>
  </si>
  <si>
    <t>от 18.01.2019 № 38/19</t>
  </si>
  <si>
    <t>Приложение № 4</t>
  </si>
  <si>
    <t>УДиТГ:</t>
  </si>
  <si>
    <t>ЛПУМГ:</t>
  </si>
  <si>
    <t>АГРС с. Бердигестях</t>
  </si>
  <si>
    <t>с 01.01.20 г. по 31.03.21г.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</si>
</sst>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.000"/>
    <numFmt numFmtId="166" formatCode="0.0"/>
    <numFmt numFmtId="167" formatCode="0.0000"/>
    <numFmt numFmtId="168" formatCode="0.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6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6" fillId="0" borderId="0" xfId="0" applyFont="1" applyAlignment="1">
      <alignment horizontal="justify"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6" fillId="0" borderId="0" xfId="52" applyFont="1" applyAlignment="1">
      <alignment horizontal="left"/>
      <protection/>
    </xf>
    <xf numFmtId="0" fontId="6" fillId="0" borderId="10" xfId="52" applyFont="1" applyBorder="1" applyAlignment="1">
      <alignment horizontal="left"/>
      <protection/>
    </xf>
    <xf numFmtId="0" fontId="2" fillId="0" borderId="10" xfId="52" applyFont="1" applyFill="1" applyBorder="1" applyAlignment="1">
      <alignment horizontal="center" vertical="center"/>
      <protection/>
    </xf>
    <xf numFmtId="2" fontId="2" fillId="0" borderId="10" xfId="52" applyNumberFormat="1" applyFont="1" applyFill="1" applyBorder="1" applyAlignment="1">
      <alignment horizontal="center"/>
      <protection/>
    </xf>
    <xf numFmtId="4" fontId="2" fillId="0" borderId="10" xfId="52" applyNumberFormat="1" applyFont="1" applyFill="1" applyBorder="1" applyAlignment="1">
      <alignment horizontal="center" vertical="center"/>
      <protection/>
    </xf>
    <xf numFmtId="1" fontId="2" fillId="33" borderId="10" xfId="52" applyNumberFormat="1" applyFont="1" applyFill="1" applyBorder="1" applyAlignment="1">
      <alignment horizontal="center" vertical="center"/>
      <protection/>
    </xf>
    <xf numFmtId="1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vertical="top" wrapText="1"/>
      <protection/>
    </xf>
    <xf numFmtId="0" fontId="2" fillId="0" borderId="10" xfId="52" applyFont="1" applyFill="1" applyBorder="1" applyAlignment="1">
      <alignment horizontal="center" vertical="top" wrapText="1"/>
      <protection/>
    </xf>
    <xf numFmtId="0" fontId="7" fillId="0" borderId="0" xfId="52" applyFont="1" applyFill="1" applyAlignment="1">
      <alignment horizontal="left" vertical="center"/>
      <protection/>
    </xf>
    <xf numFmtId="0" fontId="3" fillId="0" borderId="0" xfId="52" applyFont="1" applyAlignment="1">
      <alignment horizontal="left" vertical="top"/>
      <protection/>
    </xf>
    <xf numFmtId="0" fontId="3" fillId="0" borderId="10" xfId="52" applyNumberFormat="1" applyFont="1" applyFill="1" applyBorder="1" applyAlignment="1">
      <alignment horizontal="center" vertical="top"/>
      <protection/>
    </xf>
    <xf numFmtId="0" fontId="3" fillId="0" borderId="0" xfId="52" applyFont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8" fillId="0" borderId="0" xfId="52" applyFont="1" applyAlignment="1">
      <alignment horizontal="left"/>
      <protection/>
    </xf>
    <xf numFmtId="0" fontId="9" fillId="0" borderId="0" xfId="52" applyFont="1" applyAlignment="1">
      <alignment horizontal="center"/>
      <protection/>
    </xf>
    <xf numFmtId="0" fontId="10" fillId="0" borderId="0" xfId="52" applyFont="1" applyAlignment="1">
      <alignment horizontal="center"/>
      <protection/>
    </xf>
    <xf numFmtId="0" fontId="10" fillId="0" borderId="0" xfId="52" applyFont="1" applyAlignment="1">
      <alignment horizontal="center" wrapText="1"/>
      <protection/>
    </xf>
    <xf numFmtId="0" fontId="6" fillId="0" borderId="0" xfId="52" applyFont="1">
      <alignment/>
      <protection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164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164" fontId="46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46" fillId="0" borderId="0" xfId="0" applyFont="1" applyBorder="1" applyAlignment="1">
      <alignment vertical="center" wrapText="1"/>
    </xf>
    <xf numFmtId="164" fontId="2" fillId="0" borderId="10" xfId="52" applyNumberFormat="1" applyFont="1" applyFill="1" applyBorder="1" applyAlignment="1">
      <alignment horizontal="center" vertical="center"/>
      <protection/>
    </xf>
    <xf numFmtId="167" fontId="46" fillId="0" borderId="10" xfId="0" applyNumberFormat="1" applyFont="1" applyBorder="1" applyAlignment="1">
      <alignment horizontal="center" vertical="center" wrapText="1"/>
    </xf>
    <xf numFmtId="0" fontId="3" fillId="0" borderId="0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left" vertical="top"/>
      <protection/>
    </xf>
    <xf numFmtId="0" fontId="7" fillId="0" borderId="0" xfId="52" applyFont="1" applyFill="1" applyBorder="1" applyAlignment="1">
      <alignment horizontal="left" vertical="center"/>
      <protection/>
    </xf>
    <xf numFmtId="0" fontId="6" fillId="0" borderId="0" xfId="52" applyFont="1" applyBorder="1" applyAlignment="1">
      <alignment horizontal="left"/>
      <protection/>
    </xf>
    <xf numFmtId="0" fontId="3" fillId="0" borderId="10" xfId="52" applyFont="1" applyFill="1" applyBorder="1" applyAlignment="1">
      <alignment vertical="top" wrapText="1"/>
      <protection/>
    </xf>
    <xf numFmtId="0" fontId="3" fillId="0" borderId="0" xfId="0" applyFont="1" applyFill="1" applyAlignment="1">
      <alignment vertical="center"/>
    </xf>
    <xf numFmtId="0" fontId="11" fillId="0" borderId="0" xfId="52" applyFont="1" applyAlignment="1">
      <alignment horizontal="center" wrapText="1"/>
      <protection/>
    </xf>
    <xf numFmtId="0" fontId="11" fillId="0" borderId="0" xfId="52" applyFont="1" applyAlignment="1">
      <alignment horizontal="center"/>
      <protection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2" fillId="0" borderId="0" xfId="52" applyFont="1" applyAlignment="1">
      <alignment horizontal="right"/>
      <protection/>
    </xf>
    <xf numFmtId="0" fontId="6" fillId="0" borderId="0" xfId="52" applyFont="1" applyAlignment="1">
      <alignment horizontal="right"/>
      <protection/>
    </xf>
    <xf numFmtId="0" fontId="2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/>
      <protection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166" fontId="2" fillId="0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1" xfId="53" applyFont="1" applyFill="1" applyBorder="1" applyAlignment="1">
      <alignment horizontal="center" vertical="center" wrapText="1"/>
      <protection/>
    </xf>
    <xf numFmtId="0" fontId="2" fillId="0" borderId="10" xfId="52" applyNumberFormat="1" applyFont="1" applyFill="1" applyBorder="1" applyAlignment="1">
      <alignment horizontal="center" vertical="center"/>
      <protection/>
    </xf>
    <xf numFmtId="164" fontId="6" fillId="0" borderId="10" xfId="53" applyNumberFormat="1" applyFont="1" applyBorder="1" applyAlignment="1">
      <alignment horizontal="center" vertical="center" wrapText="1"/>
      <protection/>
    </xf>
    <xf numFmtId="164" fontId="46" fillId="0" borderId="10" xfId="0" applyNumberFormat="1" applyFont="1" applyBorder="1" applyAlignment="1">
      <alignment horizontal="center" vertical="center" wrapText="1"/>
    </xf>
    <xf numFmtId="0" fontId="11" fillId="0" borderId="0" xfId="52" applyFont="1" applyAlignment="1">
      <alignment horizontal="center" wrapText="1"/>
      <protection/>
    </xf>
    <xf numFmtId="0" fontId="11" fillId="0" borderId="0" xfId="52" applyFont="1" applyAlignment="1">
      <alignment horizontal="center"/>
      <protection/>
    </xf>
    <xf numFmtId="0" fontId="3" fillId="0" borderId="10" xfId="52" applyNumberFormat="1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2" fillId="0" borderId="10" xfId="52" applyFont="1" applyFill="1" applyBorder="1" applyAlignment="1">
      <alignment horizontal="center" vertical="center"/>
      <protection/>
    </xf>
    <xf numFmtId="0" fontId="11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top"/>
    </xf>
    <xf numFmtId="0" fontId="1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46" fillId="0" borderId="0" xfId="0" applyFont="1" applyAlignment="1">
      <alignment horizontal="right" vertical="center"/>
    </xf>
    <xf numFmtId="0" fontId="10" fillId="0" borderId="0" xfId="52" applyFont="1" applyAlignment="1">
      <alignment horizontal="center" wrapText="1"/>
      <protection/>
    </xf>
    <xf numFmtId="0" fontId="10" fillId="0" borderId="0" xfId="52" applyFont="1" applyAlignment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vv\Desktop\&#1044;&#1086;&#1082;&#1091;&#1084;&#1077;&#1085;&#1090;&#1099;\&#1056;&#1072;&#1089;&#1082;&#1088;&#1099;&#1090;&#1080;&#1077;%20&#1080;&#1085;&#1092;&#1086;&#1088;&#1084;&#1072;&#1094;&#1080;&#1080;\2020\&#1043;&#1086;&#1076;&#1086;&#1074;&#1072;&#1103;%20&#1060;&#1086;&#1088;&#1084;&#1072;\&#1051;&#1055;&#1059;&#1052;&#1043;%20&#1055;&#1088;&#1080;&#1083;&#1086;&#1078;&#1077;&#1085;&#1080;&#1077;%20&#8470;%204%20(&#1092;&#1086;&#1088;&#1084;&#1072;%2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55;&#1059;&#1052;&#1043;%20&#1055;&#1088;&#1080;&#1083;&#1086;&#1078;&#1077;&#1085;&#1080;&#1077;%20&#8470;%204%20(&#1092;&#1086;&#1088;&#1084;&#1072;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Лист1"/>
    </sheetNames>
    <sheetDataSet>
      <sheetData sheetId="0">
        <row r="46">
          <cell r="B46" t="str">
            <v>АГРС с. Чурапча</v>
          </cell>
          <cell r="C46">
            <v>20</v>
          </cell>
          <cell r="D46">
            <v>118.41</v>
          </cell>
        </row>
        <row r="47">
          <cell r="C47">
            <v>3</v>
          </cell>
          <cell r="D47">
            <v>3.78</v>
          </cell>
        </row>
        <row r="48">
          <cell r="C48">
            <v>1</v>
          </cell>
          <cell r="D48">
            <v>5.98</v>
          </cell>
        </row>
        <row r="49">
          <cell r="B49" t="str">
            <v>АГРС с. Диринг</v>
          </cell>
          <cell r="C49">
            <v>1</v>
          </cell>
          <cell r="D49">
            <v>9.679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Лист1"/>
      <sheetName val="стр.1 (2)"/>
    </sheetNames>
    <sheetDataSet>
      <sheetData sheetId="2">
        <row r="10">
          <cell r="E10">
            <v>199.79470833333335</v>
          </cell>
        </row>
        <row r="11">
          <cell r="E11">
            <v>0</v>
          </cell>
        </row>
        <row r="12">
          <cell r="E12">
            <v>1.5268750000000002</v>
          </cell>
        </row>
        <row r="13">
          <cell r="E13">
            <v>6.553166666666667</v>
          </cell>
        </row>
        <row r="14">
          <cell r="E14">
            <v>26.928749999999997</v>
          </cell>
        </row>
        <row r="15">
          <cell r="E15">
            <v>3.1205416666666665</v>
          </cell>
        </row>
        <row r="16">
          <cell r="E16">
            <v>0.8813749999999999</v>
          </cell>
        </row>
        <row r="17">
          <cell r="E17">
            <v>0.8557083333333333</v>
          </cell>
        </row>
        <row r="18">
          <cell r="E18">
            <v>16.47625</v>
          </cell>
        </row>
        <row r="19">
          <cell r="E19">
            <v>1.1841666666666668</v>
          </cell>
        </row>
        <row r="20">
          <cell r="E20">
            <v>0.9679166666666666</v>
          </cell>
        </row>
        <row r="21">
          <cell r="E21">
            <v>0.13941666666666666</v>
          </cell>
        </row>
        <row r="22">
          <cell r="E22">
            <v>0.20404166666666668</v>
          </cell>
        </row>
        <row r="23">
          <cell r="E23">
            <v>0.23958333333333334</v>
          </cell>
        </row>
        <row r="24">
          <cell r="E24">
            <v>0.401875</v>
          </cell>
        </row>
        <row r="25">
          <cell r="E25">
            <v>2.1999166666666667</v>
          </cell>
        </row>
        <row r="26">
          <cell r="E26">
            <v>0.8112499999999999</v>
          </cell>
        </row>
        <row r="27">
          <cell r="E27">
            <v>0.26208333333333333</v>
          </cell>
        </row>
        <row r="28">
          <cell r="E28">
            <v>0.4291666666666667</v>
          </cell>
        </row>
        <row r="29">
          <cell r="E29">
            <v>0.29716666666666663</v>
          </cell>
        </row>
        <row r="30">
          <cell r="E30">
            <v>0.395</v>
          </cell>
        </row>
        <row r="31">
          <cell r="E31">
            <v>0.3204166666666667</v>
          </cell>
        </row>
        <row r="32">
          <cell r="E32">
            <v>0.28529166666666667</v>
          </cell>
        </row>
        <row r="33">
          <cell r="E33">
            <v>0.4999166666666666</v>
          </cell>
        </row>
        <row r="34">
          <cell r="E34">
            <v>4.20875</v>
          </cell>
        </row>
        <row r="35">
          <cell r="E35">
            <v>3.002083333333333</v>
          </cell>
        </row>
        <row r="36">
          <cell r="E36">
            <v>0.8641666666666666</v>
          </cell>
        </row>
        <row r="37">
          <cell r="E37">
            <v>7.93625</v>
          </cell>
        </row>
        <row r="38">
          <cell r="E38">
            <v>0.7043333333333334</v>
          </cell>
        </row>
        <row r="39">
          <cell r="E39">
            <v>1.7697083333333332</v>
          </cell>
        </row>
        <row r="40">
          <cell r="E40">
            <v>0.11458333333333333</v>
          </cell>
        </row>
        <row r="41">
          <cell r="E41">
            <v>0.23408333333333334</v>
          </cell>
        </row>
        <row r="42">
          <cell r="E42">
            <v>0.41208333333333336</v>
          </cell>
        </row>
        <row r="43">
          <cell r="E43">
            <v>0.19858333333333333</v>
          </cell>
        </row>
        <row r="46">
          <cell r="E46">
            <v>5.767291666666666</v>
          </cell>
        </row>
        <row r="47">
          <cell r="E47">
            <v>0.1575</v>
          </cell>
        </row>
        <row r="48">
          <cell r="E48">
            <v>0.302375</v>
          </cell>
        </row>
        <row r="49">
          <cell r="E49">
            <v>0.41620833333333335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view="pageBreakPreview" zoomScale="90" zoomScaleSheetLayoutView="90" zoomScalePageLayoutView="0" workbookViewId="0" topLeftCell="A4">
      <pane ySplit="10" topLeftCell="A14" activePane="bottomLeft" state="frozen"/>
      <selection pane="topLeft" activeCell="A4" sqref="A4"/>
      <selection pane="bottomLeft" activeCell="H26" sqref="H26"/>
    </sheetView>
  </sheetViews>
  <sheetFormatPr defaultColWidth="0.85546875" defaultRowHeight="15"/>
  <cols>
    <col min="1" max="1" width="29.8515625" style="17" customWidth="1"/>
    <col min="2" max="3" width="25.7109375" style="17" customWidth="1"/>
    <col min="4" max="4" width="25.7109375" style="17" hidden="1" customWidth="1"/>
    <col min="5" max="9" width="25.7109375" style="17" customWidth="1"/>
    <col min="10" max="10" width="0.85546875" style="17" customWidth="1"/>
    <col min="11" max="11" width="19.421875" style="17" customWidth="1"/>
    <col min="12" max="16384" width="0.85546875" style="17" customWidth="1"/>
  </cols>
  <sheetData>
    <row r="1" ht="15">
      <c r="I1" s="55" t="s">
        <v>79</v>
      </c>
    </row>
    <row r="2" ht="15">
      <c r="I2" s="55" t="s">
        <v>1</v>
      </c>
    </row>
    <row r="3" ht="15">
      <c r="I3" s="55" t="s">
        <v>78</v>
      </c>
    </row>
    <row r="4" ht="15">
      <c r="I4" s="55"/>
    </row>
    <row r="5" spans="1:9" ht="15">
      <c r="A5" s="35"/>
      <c r="B5" s="35"/>
      <c r="C5" s="35"/>
      <c r="D5" s="35"/>
      <c r="I5" s="56" t="s">
        <v>2</v>
      </c>
    </row>
    <row r="6" spans="1:9" s="31" customFormat="1" ht="46.5" customHeight="1">
      <c r="A6" s="71" t="s">
        <v>77</v>
      </c>
      <c r="B6" s="72"/>
      <c r="C6" s="72"/>
      <c r="D6" s="72"/>
      <c r="E6" s="72"/>
      <c r="F6" s="72"/>
      <c r="G6" s="72"/>
      <c r="H6" s="72"/>
      <c r="I6" s="72"/>
    </row>
    <row r="7" spans="1:9" s="31" customFormat="1" ht="15.75" customHeight="1">
      <c r="A7" s="51"/>
      <c r="B7" s="77" t="s">
        <v>3</v>
      </c>
      <c r="C7" s="77"/>
      <c r="D7" s="77"/>
      <c r="E7" s="77"/>
      <c r="F7" s="77"/>
      <c r="G7" s="77"/>
      <c r="H7" s="52"/>
      <c r="I7" s="52"/>
    </row>
    <row r="8" spans="1:9" s="31" customFormat="1" ht="15.75" customHeight="1">
      <c r="A8" s="34"/>
      <c r="B8" s="78" t="s">
        <v>4</v>
      </c>
      <c r="C8" s="78"/>
      <c r="D8" s="78"/>
      <c r="E8" s="78"/>
      <c r="F8" s="78"/>
      <c r="G8" s="78"/>
      <c r="H8" s="33"/>
      <c r="I8" s="33"/>
    </row>
    <row r="9" spans="1:9" s="31" customFormat="1" ht="15.75" customHeight="1">
      <c r="A9" s="34"/>
      <c r="B9" s="8"/>
      <c r="C9" s="79"/>
      <c r="D9" s="79"/>
      <c r="E9" s="53" t="s">
        <v>83</v>
      </c>
      <c r="F9" s="54"/>
      <c r="G9" s="10"/>
      <c r="H9" s="33"/>
      <c r="I9" s="33"/>
    </row>
    <row r="10" spans="1:9" s="31" customFormat="1" ht="15.75" customHeight="1">
      <c r="A10" s="34"/>
      <c r="B10" s="12"/>
      <c r="C10" s="80"/>
      <c r="D10" s="80"/>
      <c r="E10" s="9" t="s">
        <v>5</v>
      </c>
      <c r="F10" s="7"/>
      <c r="G10" s="9"/>
      <c r="H10" s="33"/>
      <c r="I10" s="33"/>
    </row>
    <row r="11" s="31" customFormat="1" ht="15.75">
      <c r="I11" s="32" t="s">
        <v>76</v>
      </c>
    </row>
    <row r="12" spans="1:11" s="29" customFormat="1" ht="50.25" customHeight="1">
      <c r="A12" s="30" t="s">
        <v>75</v>
      </c>
      <c r="B12" s="30" t="s">
        <v>7</v>
      </c>
      <c r="C12" s="30" t="s">
        <v>74</v>
      </c>
      <c r="D12" s="30"/>
      <c r="E12" s="30" t="s">
        <v>9</v>
      </c>
      <c r="F12" s="30" t="s">
        <v>10</v>
      </c>
      <c r="G12" s="30" t="s">
        <v>73</v>
      </c>
      <c r="H12" s="30" t="s">
        <v>12</v>
      </c>
      <c r="I12" s="30" t="s">
        <v>72</v>
      </c>
      <c r="K12" s="45"/>
    </row>
    <row r="13" spans="1:11" s="27" customFormat="1" ht="12.75">
      <c r="A13" s="28">
        <v>1</v>
      </c>
      <c r="B13" s="28">
        <v>2</v>
      </c>
      <c r="C13" s="28">
        <v>3</v>
      </c>
      <c r="D13" s="28"/>
      <c r="E13" s="28">
        <v>4</v>
      </c>
      <c r="F13" s="28">
        <v>5</v>
      </c>
      <c r="G13" s="28">
        <v>6</v>
      </c>
      <c r="H13" s="28">
        <v>7</v>
      </c>
      <c r="I13" s="28">
        <v>8</v>
      </c>
      <c r="K13" s="46"/>
    </row>
    <row r="14" spans="1:11" s="27" customFormat="1" ht="15" customHeight="1">
      <c r="A14" s="73" t="s">
        <v>81</v>
      </c>
      <c r="B14" s="73"/>
      <c r="C14" s="73"/>
      <c r="D14" s="73"/>
      <c r="E14" s="73"/>
      <c r="F14" s="73"/>
      <c r="G14" s="73"/>
      <c r="H14" s="73"/>
      <c r="I14" s="73"/>
      <c r="K14" s="46"/>
    </row>
    <row r="15" spans="1:11" s="26" customFormat="1" ht="16.5" customHeight="1">
      <c r="A15" s="76" t="s">
        <v>14</v>
      </c>
      <c r="B15" s="60" t="s">
        <v>71</v>
      </c>
      <c r="C15" s="61">
        <v>240</v>
      </c>
      <c r="D15" s="61"/>
      <c r="E15" s="59">
        <f>'[2]стр.1 (2)'!E10</f>
        <v>199.79470833333335</v>
      </c>
      <c r="F15" s="43">
        <v>52.959</v>
      </c>
      <c r="G15" s="20">
        <f aca="true" t="shared" si="0" ref="G15:G52">C15-E15-F15</f>
        <v>-12.75370833333335</v>
      </c>
      <c r="H15" s="68">
        <v>2021</v>
      </c>
      <c r="I15" s="57">
        <v>300</v>
      </c>
      <c r="K15" s="47"/>
    </row>
    <row r="16" spans="1:11" ht="15">
      <c r="A16" s="76"/>
      <c r="B16" s="60" t="s">
        <v>70</v>
      </c>
      <c r="C16" s="61">
        <v>120</v>
      </c>
      <c r="D16" s="61"/>
      <c r="E16" s="59">
        <f>'[2]стр.1 (2)'!E11</f>
        <v>0</v>
      </c>
      <c r="F16" s="43">
        <v>0</v>
      </c>
      <c r="G16" s="20">
        <f t="shared" si="0"/>
        <v>120</v>
      </c>
      <c r="H16" s="19"/>
      <c r="I16" s="18"/>
      <c r="K16" s="47"/>
    </row>
    <row r="17" spans="1:11" ht="15">
      <c r="A17" s="76"/>
      <c r="B17" s="60" t="s">
        <v>69</v>
      </c>
      <c r="C17" s="61">
        <v>10</v>
      </c>
      <c r="D17" s="61">
        <v>35.54</v>
      </c>
      <c r="E17" s="59">
        <f>'[2]стр.1 (2)'!E12</f>
        <v>1.5268750000000002</v>
      </c>
      <c r="F17" s="65">
        <v>0.087</v>
      </c>
      <c r="G17" s="20">
        <f t="shared" si="0"/>
        <v>8.386125</v>
      </c>
      <c r="H17" s="19"/>
      <c r="I17" s="18"/>
      <c r="K17" s="47"/>
    </row>
    <row r="18" spans="1:11" ht="15">
      <c r="A18" s="76"/>
      <c r="B18" s="60" t="s">
        <v>68</v>
      </c>
      <c r="C18" s="61">
        <v>10</v>
      </c>
      <c r="D18" s="61">
        <v>151.72</v>
      </c>
      <c r="E18" s="59">
        <f>'[2]стр.1 (2)'!E13</f>
        <v>6.553166666666667</v>
      </c>
      <c r="F18" s="65">
        <v>3.099</v>
      </c>
      <c r="G18" s="20">
        <f t="shared" si="0"/>
        <v>0.347833333333333</v>
      </c>
      <c r="H18" s="19"/>
      <c r="I18" s="58"/>
      <c r="K18" s="48"/>
    </row>
    <row r="19" spans="1:11" ht="15">
      <c r="A19" s="76"/>
      <c r="B19" s="62" t="s">
        <v>67</v>
      </c>
      <c r="C19" s="61">
        <v>43</v>
      </c>
      <c r="D19" s="61">
        <v>646.29</v>
      </c>
      <c r="E19" s="59">
        <f>'[2]стр.1 (2)'!E14</f>
        <v>26.928749999999997</v>
      </c>
      <c r="F19" s="43">
        <v>4.26</v>
      </c>
      <c r="G19" s="20">
        <f t="shared" si="0"/>
        <v>11.811250000000003</v>
      </c>
      <c r="H19" s="19"/>
      <c r="I19" s="18"/>
      <c r="K19" s="48"/>
    </row>
    <row r="20" spans="1:11" ht="15">
      <c r="A20" s="76"/>
      <c r="B20" s="60" t="s">
        <v>66</v>
      </c>
      <c r="C20" s="61">
        <v>20</v>
      </c>
      <c r="D20" s="61">
        <v>68.25</v>
      </c>
      <c r="E20" s="59">
        <f>'[2]стр.1 (2)'!E15</f>
        <v>3.1205416666666665</v>
      </c>
      <c r="F20" s="43">
        <v>1.435</v>
      </c>
      <c r="G20" s="20">
        <f t="shared" si="0"/>
        <v>15.444458333333332</v>
      </c>
      <c r="H20" s="19"/>
      <c r="I20" s="18"/>
      <c r="K20" s="47"/>
    </row>
    <row r="21" spans="1:11" ht="15">
      <c r="A21" s="76"/>
      <c r="B21" s="60" t="s">
        <v>65</v>
      </c>
      <c r="C21" s="61">
        <v>2</v>
      </c>
      <c r="D21" s="61">
        <v>20.55</v>
      </c>
      <c r="E21" s="59">
        <f>'[2]стр.1 (2)'!E16</f>
        <v>0.8813749999999999</v>
      </c>
      <c r="F21" s="69">
        <v>0.259</v>
      </c>
      <c r="G21" s="20">
        <f t="shared" si="0"/>
        <v>0.8596250000000002</v>
      </c>
      <c r="H21" s="19"/>
      <c r="I21" s="18"/>
      <c r="K21" s="47"/>
    </row>
    <row r="22" spans="1:11" ht="15">
      <c r="A22" s="76"/>
      <c r="B22" s="60" t="s">
        <v>64</v>
      </c>
      <c r="C22" s="61">
        <v>2</v>
      </c>
      <c r="D22" s="61">
        <v>18.03</v>
      </c>
      <c r="E22" s="59">
        <f>'[2]стр.1 (2)'!E17</f>
        <v>0.8557083333333333</v>
      </c>
      <c r="F22" s="69">
        <v>0.301</v>
      </c>
      <c r="G22" s="20">
        <f t="shared" si="0"/>
        <v>0.8432916666666668</v>
      </c>
      <c r="H22" s="19"/>
      <c r="I22" s="18"/>
      <c r="K22" s="47"/>
    </row>
    <row r="23" spans="1:11" ht="15">
      <c r="A23" s="76"/>
      <c r="B23" s="60" t="s">
        <v>63</v>
      </c>
      <c r="C23" s="61">
        <v>20</v>
      </c>
      <c r="D23" s="61">
        <v>395.43</v>
      </c>
      <c r="E23" s="59">
        <f>'[2]стр.1 (2)'!E18</f>
        <v>16.47625</v>
      </c>
      <c r="F23" s="43">
        <v>2.214</v>
      </c>
      <c r="G23" s="20">
        <f t="shared" si="0"/>
        <v>1.3097499999999997</v>
      </c>
      <c r="H23" s="19"/>
      <c r="I23" s="58"/>
      <c r="K23" s="48"/>
    </row>
    <row r="24" spans="1:11" ht="15">
      <c r="A24" s="76"/>
      <c r="B24" s="62" t="s">
        <v>62</v>
      </c>
      <c r="C24" s="61">
        <v>2</v>
      </c>
      <c r="D24" s="61">
        <v>28.42</v>
      </c>
      <c r="E24" s="59">
        <f>'[2]стр.1 (2)'!E19</f>
        <v>1.1841666666666668</v>
      </c>
      <c r="F24" s="43">
        <v>0.374</v>
      </c>
      <c r="G24" s="20">
        <f t="shared" si="0"/>
        <v>0.4418333333333332</v>
      </c>
      <c r="H24" s="19"/>
      <c r="I24" s="18"/>
      <c r="K24" s="47"/>
    </row>
    <row r="25" spans="1:11" ht="15">
      <c r="A25" s="76"/>
      <c r="B25" s="62" t="s">
        <v>61</v>
      </c>
      <c r="C25" s="61">
        <v>2</v>
      </c>
      <c r="D25" s="61">
        <v>23.23</v>
      </c>
      <c r="E25" s="59">
        <f>'[2]стр.1 (2)'!E20</f>
        <v>0.9679166666666666</v>
      </c>
      <c r="F25" s="43">
        <v>0.246</v>
      </c>
      <c r="G25" s="20">
        <f t="shared" si="0"/>
        <v>0.7860833333333335</v>
      </c>
      <c r="H25" s="19"/>
      <c r="I25" s="18"/>
      <c r="K25" s="47"/>
    </row>
    <row r="26" spans="1:11" ht="15">
      <c r="A26" s="76"/>
      <c r="B26" s="60" t="s">
        <v>60</v>
      </c>
      <c r="C26" s="61">
        <v>2</v>
      </c>
      <c r="D26" s="61">
        <v>3.16</v>
      </c>
      <c r="E26" s="59">
        <f>'[2]стр.1 (2)'!E21</f>
        <v>0.13941666666666666</v>
      </c>
      <c r="F26" s="43">
        <v>0.004</v>
      </c>
      <c r="G26" s="20">
        <f t="shared" si="0"/>
        <v>1.8565833333333333</v>
      </c>
      <c r="H26" s="19"/>
      <c r="I26" s="18"/>
      <c r="K26" s="47"/>
    </row>
    <row r="27" spans="1:11" ht="15">
      <c r="A27" s="76"/>
      <c r="B27" s="60" t="s">
        <v>59</v>
      </c>
      <c r="C27" s="61">
        <v>10</v>
      </c>
      <c r="D27" s="61">
        <v>7.05</v>
      </c>
      <c r="E27" s="59">
        <f>'[2]стр.1 (2)'!E22</f>
        <v>0.20404166666666668</v>
      </c>
      <c r="F27" s="43">
        <v>0.044</v>
      </c>
      <c r="G27" s="20">
        <f t="shared" si="0"/>
        <v>9.751958333333333</v>
      </c>
      <c r="H27" s="19"/>
      <c r="I27" s="18"/>
      <c r="K27" s="47"/>
    </row>
    <row r="28" spans="1:11" ht="15">
      <c r="A28" s="76"/>
      <c r="B28" s="60" t="s">
        <v>58</v>
      </c>
      <c r="C28" s="61">
        <v>1</v>
      </c>
      <c r="D28" s="61">
        <v>5.11</v>
      </c>
      <c r="E28" s="59">
        <f>'[2]стр.1 (2)'!E23</f>
        <v>0.23958333333333334</v>
      </c>
      <c r="F28" s="43">
        <v>0.011</v>
      </c>
      <c r="G28" s="20">
        <f t="shared" si="0"/>
        <v>0.7494166666666666</v>
      </c>
      <c r="H28" s="19"/>
      <c r="I28" s="18"/>
      <c r="K28" s="47"/>
    </row>
    <row r="29" spans="1:11" ht="15">
      <c r="A29" s="76"/>
      <c r="B29" s="60" t="s">
        <v>57</v>
      </c>
      <c r="C29" s="61">
        <v>1</v>
      </c>
      <c r="D29" s="61">
        <v>9.48</v>
      </c>
      <c r="E29" s="59">
        <f>'[2]стр.1 (2)'!E24</f>
        <v>0.401875</v>
      </c>
      <c r="F29" s="43">
        <v>0.005</v>
      </c>
      <c r="G29" s="20">
        <f t="shared" si="0"/>
        <v>0.593125</v>
      </c>
      <c r="H29" s="19"/>
      <c r="I29" s="18"/>
      <c r="K29" s="47"/>
    </row>
    <row r="30" spans="1:11" ht="15">
      <c r="A30" s="76"/>
      <c r="B30" s="60" t="s">
        <v>56</v>
      </c>
      <c r="C30" s="61">
        <v>5</v>
      </c>
      <c r="D30" s="61">
        <v>50.26</v>
      </c>
      <c r="E30" s="59">
        <f>'[2]стр.1 (2)'!E25</f>
        <v>2.1999166666666667</v>
      </c>
      <c r="F30" s="43">
        <v>0.545</v>
      </c>
      <c r="G30" s="20">
        <f t="shared" si="0"/>
        <v>2.2550833333333333</v>
      </c>
      <c r="H30" s="19"/>
      <c r="I30" s="18"/>
      <c r="K30" s="48"/>
    </row>
    <row r="31" spans="1:11" ht="15">
      <c r="A31" s="76"/>
      <c r="B31" s="60" t="s">
        <v>55</v>
      </c>
      <c r="C31" s="61">
        <v>10</v>
      </c>
      <c r="D31" s="61">
        <v>19.47</v>
      </c>
      <c r="E31" s="59">
        <f>'[2]стр.1 (2)'!E26</f>
        <v>0.8112499999999999</v>
      </c>
      <c r="F31" s="43">
        <v>0.52</v>
      </c>
      <c r="G31" s="20">
        <f t="shared" si="0"/>
        <v>8.668750000000001</v>
      </c>
      <c r="H31" s="19"/>
      <c r="I31" s="18"/>
      <c r="K31" s="47"/>
    </row>
    <row r="32" spans="1:11" ht="15">
      <c r="A32" s="76"/>
      <c r="B32" s="60" t="s">
        <v>54</v>
      </c>
      <c r="C32" s="61">
        <v>1</v>
      </c>
      <c r="D32" s="61">
        <v>6.29</v>
      </c>
      <c r="E32" s="59">
        <f>'[2]стр.1 (2)'!E27</f>
        <v>0.26208333333333333</v>
      </c>
      <c r="F32" s="43">
        <v>0.505</v>
      </c>
      <c r="G32" s="20">
        <f t="shared" si="0"/>
        <v>0.23291666666666666</v>
      </c>
      <c r="H32" s="19"/>
      <c r="I32" s="18"/>
      <c r="K32" s="47"/>
    </row>
    <row r="33" spans="1:11" ht="15">
      <c r="A33" s="76"/>
      <c r="B33" s="60" t="s">
        <v>53</v>
      </c>
      <c r="C33" s="61">
        <v>1</v>
      </c>
      <c r="D33" s="61">
        <v>9.79</v>
      </c>
      <c r="E33" s="59">
        <f>'[2]стр.1 (2)'!E28</f>
        <v>0.4291666666666667</v>
      </c>
      <c r="F33" s="43">
        <v>0.51</v>
      </c>
      <c r="G33" s="20">
        <f t="shared" si="0"/>
        <v>0.060833333333333295</v>
      </c>
      <c r="H33" s="19"/>
      <c r="I33" s="18"/>
      <c r="K33" s="47"/>
    </row>
    <row r="34" spans="1:11" ht="15">
      <c r="A34" s="76"/>
      <c r="B34" s="60" t="s">
        <v>52</v>
      </c>
      <c r="C34" s="61">
        <v>2</v>
      </c>
      <c r="D34" s="61">
        <v>6.49</v>
      </c>
      <c r="E34" s="59">
        <f>'[2]стр.1 (2)'!E29</f>
        <v>0.29716666666666663</v>
      </c>
      <c r="F34" s="43">
        <v>0</v>
      </c>
      <c r="G34" s="20">
        <f t="shared" si="0"/>
        <v>1.7028333333333334</v>
      </c>
      <c r="H34" s="19"/>
      <c r="I34" s="18"/>
      <c r="K34" s="47"/>
    </row>
    <row r="35" spans="1:11" ht="15">
      <c r="A35" s="76"/>
      <c r="B35" s="60" t="s">
        <v>51</v>
      </c>
      <c r="C35" s="61">
        <v>2</v>
      </c>
      <c r="D35" s="61">
        <v>9.48</v>
      </c>
      <c r="E35" s="59">
        <f>'[2]стр.1 (2)'!E30</f>
        <v>0.395</v>
      </c>
      <c r="F35" s="66">
        <v>0.035</v>
      </c>
      <c r="G35" s="20">
        <f t="shared" si="0"/>
        <v>1.57</v>
      </c>
      <c r="H35" s="19"/>
      <c r="I35" s="18"/>
      <c r="K35" s="47"/>
    </row>
    <row r="36" spans="1:11" ht="15">
      <c r="A36" s="76"/>
      <c r="B36" s="60" t="s">
        <v>50</v>
      </c>
      <c r="C36" s="61">
        <v>1</v>
      </c>
      <c r="D36" s="61">
        <v>7.45</v>
      </c>
      <c r="E36" s="59">
        <f>'[2]стр.1 (2)'!E31</f>
        <v>0.3204166666666667</v>
      </c>
      <c r="F36" s="66">
        <v>0.005</v>
      </c>
      <c r="G36" s="20">
        <f t="shared" si="0"/>
        <v>0.6745833333333333</v>
      </c>
      <c r="H36" s="19"/>
      <c r="I36" s="18"/>
      <c r="K36" s="47"/>
    </row>
    <row r="37" spans="1:11" ht="15">
      <c r="A37" s="76"/>
      <c r="B37" s="60" t="s">
        <v>49</v>
      </c>
      <c r="C37" s="61">
        <v>1</v>
      </c>
      <c r="D37" s="61">
        <v>6.17</v>
      </c>
      <c r="E37" s="59">
        <f>'[2]стр.1 (2)'!E32</f>
        <v>0.28529166666666667</v>
      </c>
      <c r="F37" s="66">
        <v>0.01</v>
      </c>
      <c r="G37" s="20">
        <f t="shared" si="0"/>
        <v>0.7047083333333333</v>
      </c>
      <c r="H37" s="19"/>
      <c r="I37" s="18"/>
      <c r="K37" s="47"/>
    </row>
    <row r="38" spans="1:11" ht="15">
      <c r="A38" s="76"/>
      <c r="B38" s="60" t="s">
        <v>82</v>
      </c>
      <c r="C38" s="61">
        <v>10</v>
      </c>
      <c r="D38" s="61">
        <v>6.62</v>
      </c>
      <c r="E38" s="59">
        <f>'[2]стр.1 (2)'!E33</f>
        <v>0.4999166666666666</v>
      </c>
      <c r="F38" s="66">
        <v>1.889</v>
      </c>
      <c r="G38" s="20">
        <f t="shared" si="0"/>
        <v>7.611083333333332</v>
      </c>
      <c r="H38" s="19"/>
      <c r="I38" s="58"/>
      <c r="K38" s="48"/>
    </row>
    <row r="39" spans="1:11" ht="15">
      <c r="A39" s="76"/>
      <c r="B39" s="60" t="s">
        <v>48</v>
      </c>
      <c r="C39" s="61">
        <v>5</v>
      </c>
      <c r="D39" s="61">
        <v>93.61</v>
      </c>
      <c r="E39" s="59">
        <f>'[2]стр.1 (2)'!E34</f>
        <v>4.20875</v>
      </c>
      <c r="F39" s="43">
        <v>0.327</v>
      </c>
      <c r="G39" s="20">
        <f t="shared" si="0"/>
        <v>0.4642499999999998</v>
      </c>
      <c r="H39" s="19"/>
      <c r="I39" s="18"/>
      <c r="K39" s="47"/>
    </row>
    <row r="40" spans="1:11" ht="15">
      <c r="A40" s="76"/>
      <c r="B40" s="60" t="s">
        <v>47</v>
      </c>
      <c r="C40" s="61">
        <v>5</v>
      </c>
      <c r="D40" s="61">
        <v>72.05</v>
      </c>
      <c r="E40" s="59">
        <f>'[2]стр.1 (2)'!E35</f>
        <v>3.002083333333333</v>
      </c>
      <c r="F40" s="43">
        <v>0.321</v>
      </c>
      <c r="G40" s="20">
        <f t="shared" si="0"/>
        <v>1.6769166666666668</v>
      </c>
      <c r="H40" s="19"/>
      <c r="I40" s="18"/>
      <c r="K40" s="47"/>
    </row>
    <row r="41" spans="1:11" ht="15">
      <c r="A41" s="76"/>
      <c r="B41" s="60" t="s">
        <v>46</v>
      </c>
      <c r="C41" s="61">
        <v>2</v>
      </c>
      <c r="D41" s="61">
        <v>20.74</v>
      </c>
      <c r="E41" s="59">
        <f>'[2]стр.1 (2)'!E36</f>
        <v>0.8641666666666666</v>
      </c>
      <c r="F41" s="43">
        <v>0.027</v>
      </c>
      <c r="G41" s="20">
        <f t="shared" si="0"/>
        <v>1.1088333333333333</v>
      </c>
      <c r="H41" s="19"/>
      <c r="I41" s="18"/>
      <c r="K41" s="47"/>
    </row>
    <row r="42" spans="1:11" ht="15">
      <c r="A42" s="76"/>
      <c r="B42" s="60" t="s">
        <v>45</v>
      </c>
      <c r="C42" s="61">
        <v>10</v>
      </c>
      <c r="D42" s="61">
        <v>190.47</v>
      </c>
      <c r="E42" s="59">
        <f>'[2]стр.1 (2)'!E37</f>
        <v>7.93625</v>
      </c>
      <c r="F42" s="43">
        <v>0.427</v>
      </c>
      <c r="G42" s="20">
        <f t="shared" si="0"/>
        <v>1.6367499999999997</v>
      </c>
      <c r="H42" s="19"/>
      <c r="I42" s="18"/>
      <c r="K42" s="48"/>
    </row>
    <row r="43" spans="1:11" ht="15">
      <c r="A43" s="76"/>
      <c r="B43" s="60" t="s">
        <v>44</v>
      </c>
      <c r="C43" s="61">
        <v>2</v>
      </c>
      <c r="D43" s="61">
        <v>15.62</v>
      </c>
      <c r="E43" s="59">
        <f>'[2]стр.1 (2)'!E38</f>
        <v>0.7043333333333334</v>
      </c>
      <c r="F43" s="43">
        <v>0.308</v>
      </c>
      <c r="G43" s="20">
        <f t="shared" si="0"/>
        <v>0.9876666666666665</v>
      </c>
      <c r="H43" s="19"/>
      <c r="I43" s="18"/>
      <c r="K43" s="47"/>
    </row>
    <row r="44" spans="1:11" ht="15">
      <c r="A44" s="76"/>
      <c r="B44" s="60" t="s">
        <v>43</v>
      </c>
      <c r="C44" s="61">
        <v>5</v>
      </c>
      <c r="D44" s="63">
        <v>37.58</v>
      </c>
      <c r="E44" s="59">
        <f>'[2]стр.1 (2)'!E39</f>
        <v>1.7697083333333332</v>
      </c>
      <c r="F44" s="43">
        <v>0.347</v>
      </c>
      <c r="G44" s="20">
        <f t="shared" si="0"/>
        <v>2.883291666666667</v>
      </c>
      <c r="H44" s="19"/>
      <c r="I44" s="18"/>
      <c r="K44" s="47"/>
    </row>
    <row r="45" spans="1:11" ht="15">
      <c r="A45" s="76"/>
      <c r="B45" s="60" t="s">
        <v>42</v>
      </c>
      <c r="C45" s="61">
        <v>1</v>
      </c>
      <c r="D45" s="61">
        <v>2.75</v>
      </c>
      <c r="E45" s="59">
        <f>'[2]стр.1 (2)'!E40</f>
        <v>0.11458333333333333</v>
      </c>
      <c r="F45" s="43">
        <v>0.166</v>
      </c>
      <c r="G45" s="20">
        <f t="shared" si="0"/>
        <v>0.7194166666666666</v>
      </c>
      <c r="H45" s="19"/>
      <c r="I45" s="18"/>
      <c r="K45" s="47"/>
    </row>
    <row r="46" spans="1:11" ht="15">
      <c r="A46" s="76"/>
      <c r="B46" s="60" t="s">
        <v>41</v>
      </c>
      <c r="C46" s="61">
        <v>1</v>
      </c>
      <c r="D46" s="61">
        <v>5.26</v>
      </c>
      <c r="E46" s="59">
        <f>'[2]стр.1 (2)'!E41</f>
        <v>0.23408333333333334</v>
      </c>
      <c r="F46" s="43">
        <v>0.008</v>
      </c>
      <c r="G46" s="20">
        <f t="shared" si="0"/>
        <v>0.7579166666666667</v>
      </c>
      <c r="H46" s="19"/>
      <c r="I46" s="18"/>
      <c r="K46" s="47"/>
    </row>
    <row r="47" spans="1:11" ht="15">
      <c r="A47" s="76"/>
      <c r="B47" s="60" t="s">
        <v>40</v>
      </c>
      <c r="C47" s="61">
        <v>1</v>
      </c>
      <c r="D47" s="61">
        <v>9.89</v>
      </c>
      <c r="E47" s="59">
        <f>'[2]стр.1 (2)'!E42</f>
        <v>0.41208333333333336</v>
      </c>
      <c r="F47" s="43">
        <v>0.0482</v>
      </c>
      <c r="G47" s="20">
        <f t="shared" si="0"/>
        <v>0.5397166666666666</v>
      </c>
      <c r="H47" s="19"/>
      <c r="I47" s="18"/>
      <c r="K47" s="47"/>
    </row>
    <row r="48" spans="1:11" ht="15">
      <c r="A48" s="76"/>
      <c r="B48" s="60" t="s">
        <v>39</v>
      </c>
      <c r="C48" s="61">
        <v>3</v>
      </c>
      <c r="D48" s="64">
        <v>3.13</v>
      </c>
      <c r="E48" s="59">
        <f>'[2]стр.1 (2)'!E43</f>
        <v>0.19858333333333333</v>
      </c>
      <c r="F48" s="67">
        <v>0.31</v>
      </c>
      <c r="G48" s="20">
        <f t="shared" si="0"/>
        <v>2.4914166666666664</v>
      </c>
      <c r="H48" s="19"/>
      <c r="I48" s="18"/>
      <c r="K48" s="47"/>
    </row>
    <row r="49" spans="1:11" ht="15">
      <c r="A49" s="76"/>
      <c r="B49" s="60" t="str">
        <f>'[1]стр.1'!B46</f>
        <v>АГРС с. Чурапча</v>
      </c>
      <c r="C49" s="61">
        <f>'[1]стр.1'!C46</f>
        <v>20</v>
      </c>
      <c r="D49" s="64">
        <f>'[1]стр.1'!D46</f>
        <v>118.41</v>
      </c>
      <c r="E49" s="59">
        <f>'[2]стр.1 (2)'!E46</f>
        <v>5.767291666666666</v>
      </c>
      <c r="F49" s="43">
        <v>3.479</v>
      </c>
      <c r="G49" s="20">
        <f t="shared" si="0"/>
        <v>10.753708333333336</v>
      </c>
      <c r="H49" s="19"/>
      <c r="I49" s="18"/>
      <c r="K49" s="47"/>
    </row>
    <row r="50" spans="1:11" ht="15">
      <c r="A50" s="76"/>
      <c r="B50" s="24" t="s">
        <v>38</v>
      </c>
      <c r="C50" s="23">
        <f>'[1]стр.1'!C47</f>
        <v>3</v>
      </c>
      <c r="D50" s="23">
        <f>'[1]стр.1'!D47</f>
        <v>3.78</v>
      </c>
      <c r="E50" s="21">
        <f>'[2]стр.1 (2)'!E47</f>
        <v>0.1575</v>
      </c>
      <c r="F50" s="43">
        <v>0.225</v>
      </c>
      <c r="G50" s="20">
        <f t="shared" si="0"/>
        <v>2.6174999999999997</v>
      </c>
      <c r="H50" s="19"/>
      <c r="I50" s="18"/>
      <c r="K50" s="47"/>
    </row>
    <row r="51" spans="1:11" ht="15">
      <c r="A51" s="76"/>
      <c r="B51" s="24" t="s">
        <v>37</v>
      </c>
      <c r="C51" s="23">
        <f>'[1]стр.1'!C48</f>
        <v>1</v>
      </c>
      <c r="D51" s="23">
        <f>'[1]стр.1'!D48</f>
        <v>5.98</v>
      </c>
      <c r="E51" s="21">
        <f>'[2]стр.1 (2)'!E48</f>
        <v>0.302375</v>
      </c>
      <c r="F51" s="43">
        <v>0.05</v>
      </c>
      <c r="G51" s="20">
        <f t="shared" si="0"/>
        <v>0.6476249999999999</v>
      </c>
      <c r="H51" s="19"/>
      <c r="I51" s="18"/>
      <c r="K51" s="47"/>
    </row>
    <row r="52" spans="1:11" ht="15">
      <c r="A52" s="19"/>
      <c r="B52" s="24" t="str">
        <f>'[1]стр.1'!B49</f>
        <v>АГРС с. Диринг</v>
      </c>
      <c r="C52" s="23">
        <f>'[1]стр.1'!C49</f>
        <v>1</v>
      </c>
      <c r="D52" s="23">
        <f>'[1]стр.1'!D49</f>
        <v>9.679</v>
      </c>
      <c r="E52" s="21">
        <f>'[2]стр.1 (2)'!E49</f>
        <v>0.41620833333333335</v>
      </c>
      <c r="F52" s="43">
        <v>0</v>
      </c>
      <c r="G52" s="20">
        <f t="shared" si="0"/>
        <v>0.5837916666666667</v>
      </c>
      <c r="H52" s="19"/>
      <c r="I52" s="18"/>
      <c r="K52" s="47"/>
    </row>
    <row r="53" spans="1:11" ht="15">
      <c r="A53" s="49"/>
      <c r="B53" s="74" t="s">
        <v>80</v>
      </c>
      <c r="C53" s="74"/>
      <c r="D53" s="74"/>
      <c r="E53" s="74"/>
      <c r="F53" s="74"/>
      <c r="G53" s="74"/>
      <c r="H53" s="74"/>
      <c r="I53" s="74"/>
      <c r="K53" s="47"/>
    </row>
    <row r="54" spans="1:9" ht="15">
      <c r="A54" s="75" t="s">
        <v>14</v>
      </c>
      <c r="B54" s="37" t="s">
        <v>15</v>
      </c>
      <c r="C54" s="36">
        <f>2000/1000</f>
        <v>2</v>
      </c>
      <c r="D54" s="38">
        <v>0.5965499999999999</v>
      </c>
      <c r="E54" s="38">
        <v>0.622</v>
      </c>
      <c r="F54" s="38">
        <v>0.02</v>
      </c>
      <c r="G54" s="20">
        <f aca="true" t="shared" si="1" ref="G54:G69">C54-E54-F54</f>
        <v>1.358</v>
      </c>
      <c r="H54" s="36"/>
      <c r="I54" s="18"/>
    </row>
    <row r="55" spans="1:9" ht="15">
      <c r="A55" s="75"/>
      <c r="B55" s="37" t="s">
        <v>16</v>
      </c>
      <c r="C55" s="36">
        <f>2000/1000</f>
        <v>2</v>
      </c>
      <c r="D55" s="38">
        <v>0.2062</v>
      </c>
      <c r="E55" s="38">
        <v>0.291</v>
      </c>
      <c r="F55" s="38">
        <v>0.515</v>
      </c>
      <c r="G55" s="20">
        <f t="shared" si="1"/>
        <v>1.194</v>
      </c>
      <c r="H55" s="36"/>
      <c r="I55" s="18"/>
    </row>
    <row r="56" spans="1:9" ht="15">
      <c r="A56" s="75"/>
      <c r="B56" s="15" t="s">
        <v>17</v>
      </c>
      <c r="C56" s="39">
        <f>25000/1000</f>
        <v>25</v>
      </c>
      <c r="D56" s="38">
        <v>9.61924</v>
      </c>
      <c r="E56" s="38">
        <v>11.7552</v>
      </c>
      <c r="F56" s="38">
        <v>12.1211</v>
      </c>
      <c r="G56" s="20">
        <f t="shared" si="1"/>
        <v>1.1236999999999995</v>
      </c>
      <c r="H56" s="36"/>
      <c r="I56" s="18"/>
    </row>
    <row r="57" spans="1:9" ht="15">
      <c r="A57" s="75"/>
      <c r="B57" s="15" t="s">
        <v>18</v>
      </c>
      <c r="C57" s="39">
        <f>2000/1000</f>
        <v>2</v>
      </c>
      <c r="D57" s="38">
        <v>0.5488999999999999</v>
      </c>
      <c r="E57" s="38">
        <v>0.6843</v>
      </c>
      <c r="F57" s="38">
        <v>0.02947</v>
      </c>
      <c r="G57" s="20">
        <f t="shared" si="1"/>
        <v>1.28623</v>
      </c>
      <c r="H57" s="36"/>
      <c r="I57" s="18"/>
    </row>
    <row r="58" spans="1:9" ht="15">
      <c r="A58" s="75"/>
      <c r="B58" s="15" t="s">
        <v>19</v>
      </c>
      <c r="C58" s="39">
        <f>3000/1000</f>
        <v>3</v>
      </c>
      <c r="D58" s="38">
        <v>0.8879</v>
      </c>
      <c r="E58" s="38">
        <v>0.94041</v>
      </c>
      <c r="F58" s="38">
        <v>0.07412</v>
      </c>
      <c r="G58" s="20">
        <f t="shared" si="1"/>
        <v>1.98547</v>
      </c>
      <c r="H58" s="36"/>
      <c r="I58" s="18"/>
    </row>
    <row r="59" spans="1:9" ht="15">
      <c r="A59" s="75"/>
      <c r="B59" s="15" t="s">
        <v>20</v>
      </c>
      <c r="C59" s="39">
        <f>2000/1000</f>
        <v>2</v>
      </c>
      <c r="D59" s="38">
        <v>0.3383</v>
      </c>
      <c r="E59" s="38">
        <v>0.368</v>
      </c>
      <c r="F59" s="38">
        <v>0.01107</v>
      </c>
      <c r="G59" s="20">
        <f t="shared" si="1"/>
        <v>1.6209300000000002</v>
      </c>
      <c r="H59" s="36"/>
      <c r="I59" s="18"/>
    </row>
    <row r="60" spans="1:9" ht="15">
      <c r="A60" s="75"/>
      <c r="B60" s="15" t="s">
        <v>21</v>
      </c>
      <c r="C60" s="39">
        <f>5800/1000</f>
        <v>5.8</v>
      </c>
      <c r="D60" s="38">
        <v>0.7786000000000001</v>
      </c>
      <c r="E60" s="38">
        <v>0.83576</v>
      </c>
      <c r="F60" s="38">
        <v>0.06262</v>
      </c>
      <c r="G60" s="20">
        <f t="shared" si="1"/>
        <v>4.90162</v>
      </c>
      <c r="H60" s="36"/>
      <c r="I60" s="18"/>
    </row>
    <row r="61" spans="1:9" ht="15">
      <c r="A61" s="75"/>
      <c r="B61" s="15" t="s">
        <v>22</v>
      </c>
      <c r="C61" s="39">
        <f>1000/1000</f>
        <v>1</v>
      </c>
      <c r="D61" s="40">
        <v>0.4013</v>
      </c>
      <c r="E61" s="40">
        <v>0.43605</v>
      </c>
      <c r="F61" s="38">
        <v>0.0256</v>
      </c>
      <c r="G61" s="20">
        <f t="shared" si="1"/>
        <v>0.53835</v>
      </c>
      <c r="H61" s="36"/>
      <c r="I61" s="18"/>
    </row>
    <row r="62" spans="1:9" ht="15">
      <c r="A62" s="75"/>
      <c r="B62" s="15" t="s">
        <v>23</v>
      </c>
      <c r="C62" s="39">
        <f>2000/1000</f>
        <v>2</v>
      </c>
      <c r="D62" s="38">
        <v>0.355</v>
      </c>
      <c r="E62" s="38">
        <v>0.39853</v>
      </c>
      <c r="F62" s="38">
        <v>0.016</v>
      </c>
      <c r="G62" s="20">
        <f t="shared" si="1"/>
        <v>1.58547</v>
      </c>
      <c r="H62" s="36"/>
      <c r="I62" s="18"/>
    </row>
    <row r="63" spans="1:9" ht="15">
      <c r="A63" s="75"/>
      <c r="B63" s="15" t="s">
        <v>24</v>
      </c>
      <c r="C63" s="39">
        <f>2000/1000</f>
        <v>2</v>
      </c>
      <c r="D63" s="38">
        <v>0.87119</v>
      </c>
      <c r="E63" s="38">
        <v>0.95615</v>
      </c>
      <c r="F63" s="38">
        <v>0.133</v>
      </c>
      <c r="G63" s="20">
        <f t="shared" si="1"/>
        <v>0.9108499999999999</v>
      </c>
      <c r="H63" s="36"/>
      <c r="I63" s="18"/>
    </row>
    <row r="64" spans="1:9" ht="15">
      <c r="A64" s="75"/>
      <c r="B64" s="15" t="s">
        <v>25</v>
      </c>
      <c r="C64" s="39">
        <f>1000/1000</f>
        <v>1</v>
      </c>
      <c r="D64" s="38">
        <v>0.1469</v>
      </c>
      <c r="E64" s="38">
        <v>0.24177</v>
      </c>
      <c r="F64" s="38">
        <v>0.01</v>
      </c>
      <c r="G64" s="20">
        <f t="shared" si="1"/>
        <v>0.74823</v>
      </c>
      <c r="H64" s="36"/>
      <c r="I64" s="18"/>
    </row>
    <row r="65" spans="1:9" ht="15">
      <c r="A65" s="75"/>
      <c r="B65" s="15" t="s">
        <v>26</v>
      </c>
      <c r="C65" s="39">
        <f>2000/1000</f>
        <v>2</v>
      </c>
      <c r="D65" s="38">
        <v>0.4967</v>
      </c>
      <c r="E65" s="38">
        <v>0.6037</v>
      </c>
      <c r="F65" s="38">
        <v>0.03144</v>
      </c>
      <c r="G65" s="20">
        <f t="shared" si="1"/>
        <v>1.3648600000000002</v>
      </c>
      <c r="H65" s="36"/>
      <c r="I65" s="18"/>
    </row>
    <row r="66" spans="1:9" ht="15">
      <c r="A66" s="75"/>
      <c r="B66" s="15" t="s">
        <v>27</v>
      </c>
      <c r="C66" s="39">
        <f>2000/1000</f>
        <v>2</v>
      </c>
      <c r="D66" s="40">
        <v>0.29410000000000003</v>
      </c>
      <c r="E66" s="40">
        <v>0.32883</v>
      </c>
      <c r="F66" s="38">
        <v>0.135</v>
      </c>
      <c r="G66" s="20">
        <f t="shared" si="1"/>
        <v>1.53617</v>
      </c>
      <c r="H66" s="36"/>
      <c r="I66" s="18"/>
    </row>
    <row r="67" spans="1:9" ht="15">
      <c r="A67" s="75"/>
      <c r="B67" s="15" t="s">
        <v>28</v>
      </c>
      <c r="C67" s="39">
        <f>2000/1000</f>
        <v>2</v>
      </c>
      <c r="D67" s="38">
        <v>0.70861</v>
      </c>
      <c r="E67" s="38">
        <v>0.8005</v>
      </c>
      <c r="F67" s="38">
        <v>0.082</v>
      </c>
      <c r="G67" s="20">
        <f t="shared" si="1"/>
        <v>1.1175</v>
      </c>
      <c r="H67" s="36"/>
      <c r="I67" s="18"/>
    </row>
    <row r="68" spans="1:9" ht="15">
      <c r="A68" s="75"/>
      <c r="B68" s="15" t="s">
        <v>29</v>
      </c>
      <c r="C68" s="39">
        <f>2000/1000</f>
        <v>2</v>
      </c>
      <c r="D68" s="38">
        <v>0.6190800000000001</v>
      </c>
      <c r="E68" s="38">
        <v>0.632</v>
      </c>
      <c r="F68" s="38">
        <v>0.118</v>
      </c>
      <c r="G68" s="20">
        <f t="shared" si="1"/>
        <v>1.25</v>
      </c>
      <c r="H68" s="36"/>
      <c r="I68" s="18"/>
    </row>
    <row r="69" spans="1:9" ht="15">
      <c r="A69" s="75"/>
      <c r="B69" s="41" t="s">
        <v>30</v>
      </c>
      <c r="C69" s="39">
        <f>10000/1000</f>
        <v>10</v>
      </c>
      <c r="D69" s="38">
        <v>6.357900000000001</v>
      </c>
      <c r="E69" s="38">
        <v>7.50715</v>
      </c>
      <c r="F69" s="38">
        <v>1.867</v>
      </c>
      <c r="G69" s="20">
        <f t="shared" si="1"/>
        <v>0.6258499999999998</v>
      </c>
      <c r="H69" s="36"/>
      <c r="I69" s="18"/>
    </row>
    <row r="70" ht="15">
      <c r="A70" s="42"/>
    </row>
    <row r="71" ht="15">
      <c r="A71" s="42"/>
    </row>
    <row r="72" ht="15">
      <c r="A72" s="42"/>
    </row>
  </sheetData>
  <sheetProtection/>
  <mergeCells count="9">
    <mergeCell ref="A6:I6"/>
    <mergeCell ref="A14:I14"/>
    <mergeCell ref="B53:I53"/>
    <mergeCell ref="A54:A69"/>
    <mergeCell ref="A15:A51"/>
    <mergeCell ref="B7:G7"/>
    <mergeCell ref="B8:G8"/>
    <mergeCell ref="C9:D9"/>
    <mergeCell ref="C10:D10"/>
  </mergeCells>
  <printOptions/>
  <pageMargins left="0.3937007874015748" right="0.31496062992125984" top="0.1968503937007874" bottom="0.1968503937007874" header="0" footer="0"/>
  <pageSetup fitToHeight="0" fitToWidth="1" horizontalDpi="600" verticalDpi="600" orientation="landscape" paperSize="9" scale="66" r:id="rId1"/>
  <rowBreaks count="2" manualBreakCount="2">
    <brk id="52" max="8" man="1"/>
    <brk id="6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view="pageBreakPreview" zoomScaleSheetLayoutView="100" zoomScalePageLayoutView="0" workbookViewId="0" topLeftCell="A1">
      <selection activeCell="G20" sqref="G20"/>
    </sheetView>
  </sheetViews>
  <sheetFormatPr defaultColWidth="9.140625" defaultRowHeight="15"/>
  <cols>
    <col min="1" max="1" width="17.140625" style="0" customWidth="1"/>
    <col min="2" max="8" width="19.28125" style="0" customWidth="1"/>
  </cols>
  <sheetData>
    <row r="1" spans="1:8" ht="15">
      <c r="A1" s="81" t="s">
        <v>0</v>
      </c>
      <c r="B1" s="81"/>
      <c r="C1" s="81"/>
      <c r="D1" s="81"/>
      <c r="E1" s="81"/>
      <c r="F1" s="81"/>
      <c r="G1" s="81"/>
      <c r="H1" s="81"/>
    </row>
    <row r="2" spans="1:8" ht="15">
      <c r="A2" s="81" t="s">
        <v>1</v>
      </c>
      <c r="B2" s="81"/>
      <c r="C2" s="81"/>
      <c r="D2" s="81"/>
      <c r="E2" s="81"/>
      <c r="F2" s="81"/>
      <c r="G2" s="81"/>
      <c r="H2" s="81"/>
    </row>
    <row r="3" spans="1:8" ht="15">
      <c r="A3" s="81" t="s">
        <v>78</v>
      </c>
      <c r="B3" s="81"/>
      <c r="C3" s="81"/>
      <c r="D3" s="81"/>
      <c r="E3" s="81"/>
      <c r="F3" s="81"/>
      <c r="G3" s="81"/>
      <c r="H3" s="81"/>
    </row>
    <row r="4" spans="1:8" ht="15">
      <c r="A4" s="1"/>
      <c r="B4" s="2"/>
      <c r="C4" s="2"/>
      <c r="D4" s="2"/>
      <c r="E4" s="2"/>
      <c r="F4" s="2"/>
      <c r="G4" s="2"/>
      <c r="H4" s="2"/>
    </row>
    <row r="5" spans="1:8" ht="15">
      <c r="A5" s="81" t="s">
        <v>2</v>
      </c>
      <c r="B5" s="81"/>
      <c r="C5" s="81"/>
      <c r="D5" s="81"/>
      <c r="E5" s="81"/>
      <c r="F5" s="81"/>
      <c r="G5" s="81"/>
      <c r="H5" s="81"/>
    </row>
    <row r="6" spans="1:8" ht="15">
      <c r="A6" s="3"/>
      <c r="B6" s="4"/>
      <c r="C6" s="4"/>
      <c r="D6" s="4"/>
      <c r="E6" s="4"/>
      <c r="F6" s="4"/>
      <c r="G6" s="4"/>
      <c r="H6" s="4"/>
    </row>
    <row r="7" spans="1:9" ht="51" customHeight="1">
      <c r="A7" s="71" t="s">
        <v>77</v>
      </c>
      <c r="B7" s="72"/>
      <c r="C7" s="72"/>
      <c r="D7" s="72"/>
      <c r="E7" s="72"/>
      <c r="F7" s="72"/>
      <c r="G7" s="72"/>
      <c r="H7" s="72"/>
      <c r="I7" s="72"/>
    </row>
    <row r="8" spans="1:8" ht="15">
      <c r="A8" s="5"/>
      <c r="B8" s="77" t="s">
        <v>3</v>
      </c>
      <c r="C8" s="77"/>
      <c r="D8" s="77"/>
      <c r="E8" s="77"/>
      <c r="F8" s="77"/>
      <c r="G8" s="77"/>
      <c r="H8" s="6"/>
    </row>
    <row r="9" spans="1:8" ht="15">
      <c r="A9" s="5"/>
      <c r="B9" s="78" t="s">
        <v>4</v>
      </c>
      <c r="C9" s="78"/>
      <c r="D9" s="78"/>
      <c r="E9" s="78"/>
      <c r="F9" s="78"/>
      <c r="G9" s="78"/>
      <c r="H9" s="7"/>
    </row>
    <row r="10" spans="1:8" ht="15">
      <c r="A10" s="5"/>
      <c r="B10" s="8"/>
      <c r="C10" s="50"/>
      <c r="D10" s="79" t="s">
        <v>34</v>
      </c>
      <c r="E10" s="79"/>
      <c r="F10" s="50"/>
      <c r="G10" s="10"/>
      <c r="H10" s="11"/>
    </row>
    <row r="11" spans="1:8" ht="15">
      <c r="A11" s="5"/>
      <c r="B11" s="12"/>
      <c r="C11" s="9"/>
      <c r="D11" s="80" t="s">
        <v>5</v>
      </c>
      <c r="E11" s="80"/>
      <c r="F11" s="5"/>
      <c r="G11" s="9"/>
      <c r="H11" s="11"/>
    </row>
    <row r="12" spans="1:8" ht="15">
      <c r="A12" s="5"/>
      <c r="B12" s="5"/>
      <c r="C12" s="5"/>
      <c r="D12" s="5"/>
      <c r="E12" s="5"/>
      <c r="F12" s="5"/>
      <c r="G12" s="13"/>
      <c r="H12" s="13"/>
    </row>
    <row r="13" spans="1:8" ht="63.75">
      <c r="A13" s="14" t="s">
        <v>6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11</v>
      </c>
      <c r="G13" s="14" t="s">
        <v>12</v>
      </c>
      <c r="H13" s="14" t="s">
        <v>13</v>
      </c>
    </row>
    <row r="14" spans="1:8" ht="15">
      <c r="A14" s="14">
        <v>1</v>
      </c>
      <c r="B14" s="14">
        <v>2</v>
      </c>
      <c r="C14" s="14">
        <v>3</v>
      </c>
      <c r="D14" s="14">
        <v>4</v>
      </c>
      <c r="E14" s="14">
        <v>5</v>
      </c>
      <c r="F14" s="14">
        <v>6</v>
      </c>
      <c r="G14" s="14">
        <v>7</v>
      </c>
      <c r="H14" s="14">
        <v>8</v>
      </c>
    </row>
    <row r="15" spans="1:8" ht="15" customHeight="1">
      <c r="A15" s="75" t="s">
        <v>14</v>
      </c>
      <c r="B15" s="15" t="s">
        <v>31</v>
      </c>
      <c r="C15" s="16">
        <f>2000/1000</f>
        <v>2</v>
      </c>
      <c r="D15" s="38">
        <v>0.35491</v>
      </c>
      <c r="E15" s="44">
        <v>0.05117</v>
      </c>
      <c r="F15" s="70">
        <f>C15-D15-E15</f>
        <v>1.59392</v>
      </c>
      <c r="G15" s="14"/>
      <c r="H15" s="14"/>
    </row>
    <row r="16" spans="1:8" ht="15">
      <c r="A16" s="75"/>
      <c r="B16" s="15" t="s">
        <v>32</v>
      </c>
      <c r="C16" s="16">
        <f>2000/1000</f>
        <v>2</v>
      </c>
      <c r="D16" s="40">
        <v>0.37775</v>
      </c>
      <c r="E16" s="44">
        <v>0.1365</v>
      </c>
      <c r="F16" s="70">
        <f>C16-D16-E16</f>
        <v>1.48575</v>
      </c>
      <c r="G16" s="14"/>
      <c r="H16" s="14"/>
    </row>
    <row r="17" spans="1:8" ht="15">
      <c r="A17" s="75"/>
      <c r="B17" s="15" t="s">
        <v>33</v>
      </c>
      <c r="C17" s="16">
        <f>2000/1000</f>
        <v>2</v>
      </c>
      <c r="D17" s="38">
        <v>0.45418</v>
      </c>
      <c r="E17" s="44">
        <v>0.01863</v>
      </c>
      <c r="F17" s="70">
        <f>C17-D17-E17</f>
        <v>1.52719</v>
      </c>
      <c r="G17" s="14"/>
      <c r="H17" s="14"/>
    </row>
    <row r="18" ht="15">
      <c r="A18" s="42"/>
    </row>
    <row r="19" ht="15">
      <c r="A19" s="42"/>
    </row>
    <row r="20" ht="15">
      <c r="A20" s="42"/>
    </row>
    <row r="21" ht="15">
      <c r="A21" s="42"/>
    </row>
    <row r="22" ht="15">
      <c r="A22" s="42"/>
    </row>
    <row r="23" ht="15">
      <c r="A23" s="42"/>
    </row>
    <row r="24" ht="15">
      <c r="A24" s="42"/>
    </row>
    <row r="25" ht="15">
      <c r="A25" s="42"/>
    </row>
    <row r="26" ht="15">
      <c r="A26" s="42"/>
    </row>
    <row r="27" ht="15">
      <c r="A27" s="42"/>
    </row>
    <row r="28" ht="15">
      <c r="A28" s="42"/>
    </row>
    <row r="29" ht="15">
      <c r="A29" s="42"/>
    </row>
    <row r="30" ht="15">
      <c r="A30" s="42"/>
    </row>
    <row r="31" ht="15">
      <c r="A31" s="42"/>
    </row>
    <row r="32" ht="15">
      <c r="A32" s="42"/>
    </row>
    <row r="33" ht="15">
      <c r="A33" s="42"/>
    </row>
  </sheetData>
  <sheetProtection/>
  <mergeCells count="10">
    <mergeCell ref="B9:G9"/>
    <mergeCell ref="A15:A17"/>
    <mergeCell ref="A1:H1"/>
    <mergeCell ref="A2:H2"/>
    <mergeCell ref="A3:H3"/>
    <mergeCell ref="A5:H5"/>
    <mergeCell ref="B8:G8"/>
    <mergeCell ref="A7:I7"/>
    <mergeCell ref="D11:E11"/>
    <mergeCell ref="D10:E10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tabSelected="1" view="pageBreakPreview" zoomScale="90" zoomScaleSheetLayoutView="90" zoomScalePageLayoutView="0" workbookViewId="0" topLeftCell="A1">
      <selection activeCell="G14" sqref="G14"/>
    </sheetView>
  </sheetViews>
  <sheetFormatPr defaultColWidth="0.85546875" defaultRowHeight="15"/>
  <cols>
    <col min="1" max="1" width="29.8515625" style="17" customWidth="1"/>
    <col min="2" max="3" width="25.7109375" style="17" customWidth="1"/>
    <col min="4" max="4" width="25.7109375" style="17" hidden="1" customWidth="1"/>
    <col min="5" max="9" width="25.7109375" style="17" customWidth="1"/>
    <col min="10" max="10" width="0.85546875" style="17" customWidth="1"/>
    <col min="11" max="11" width="19.421875" style="17" customWidth="1"/>
    <col min="12" max="16384" width="0.85546875" style="17" customWidth="1"/>
  </cols>
  <sheetData>
    <row r="1" ht="15">
      <c r="I1" s="55" t="s">
        <v>79</v>
      </c>
    </row>
    <row r="2" ht="15">
      <c r="I2" s="55" t="s">
        <v>1</v>
      </c>
    </row>
    <row r="3" ht="15">
      <c r="I3" s="55" t="s">
        <v>78</v>
      </c>
    </row>
    <row r="4" ht="15">
      <c r="I4" s="55"/>
    </row>
    <row r="5" spans="1:9" ht="15">
      <c r="A5" s="35"/>
      <c r="B5" s="35"/>
      <c r="C5" s="35"/>
      <c r="D5" s="35"/>
      <c r="I5" s="56" t="s">
        <v>2</v>
      </c>
    </row>
    <row r="6" spans="1:9" s="31" customFormat="1" ht="46.5" customHeight="1">
      <c r="A6" s="82" t="s">
        <v>77</v>
      </c>
      <c r="B6" s="83"/>
      <c r="C6" s="83"/>
      <c r="D6" s="83"/>
      <c r="E6" s="83"/>
      <c r="F6" s="83"/>
      <c r="G6" s="83"/>
      <c r="H6" s="83"/>
      <c r="I6" s="83"/>
    </row>
    <row r="7" spans="1:9" s="31" customFormat="1" ht="16.5" customHeight="1">
      <c r="A7" s="34"/>
      <c r="B7" s="77" t="s">
        <v>3</v>
      </c>
      <c r="C7" s="77"/>
      <c r="D7" s="77"/>
      <c r="E7" s="77"/>
      <c r="F7" s="77"/>
      <c r="G7" s="77"/>
      <c r="H7" s="33"/>
      <c r="I7" s="33"/>
    </row>
    <row r="8" spans="1:9" s="31" customFormat="1" ht="16.5" customHeight="1">
      <c r="A8" s="34"/>
      <c r="B8" s="78" t="s">
        <v>4</v>
      </c>
      <c r="C8" s="78"/>
      <c r="D8" s="78"/>
      <c r="E8" s="78"/>
      <c r="F8" s="78"/>
      <c r="G8" s="78"/>
      <c r="H8" s="33"/>
      <c r="I8" s="33"/>
    </row>
    <row r="9" spans="1:9" s="31" customFormat="1" ht="16.5" customHeight="1">
      <c r="A9" s="34"/>
      <c r="B9" s="8"/>
      <c r="C9" s="50"/>
      <c r="D9" s="79" t="s">
        <v>34</v>
      </c>
      <c r="E9" s="79"/>
      <c r="F9" s="50"/>
      <c r="G9" s="10"/>
      <c r="H9" s="33"/>
      <c r="I9" s="33"/>
    </row>
    <row r="10" spans="1:9" s="31" customFormat="1" ht="16.5" customHeight="1">
      <c r="A10" s="34"/>
      <c r="B10" s="12"/>
      <c r="C10" s="9"/>
      <c r="D10" s="80" t="s">
        <v>5</v>
      </c>
      <c r="E10" s="80"/>
      <c r="F10" s="5"/>
      <c r="G10" s="9"/>
      <c r="H10" s="33"/>
      <c r="I10" s="33"/>
    </row>
    <row r="11" s="31" customFormat="1" ht="15.75">
      <c r="I11" s="32" t="s">
        <v>76</v>
      </c>
    </row>
    <row r="12" spans="1:11" s="29" customFormat="1" ht="50.25" customHeight="1">
      <c r="A12" s="30" t="s">
        <v>75</v>
      </c>
      <c r="B12" s="30" t="s">
        <v>7</v>
      </c>
      <c r="C12" s="30" t="s">
        <v>74</v>
      </c>
      <c r="D12" s="30"/>
      <c r="E12" s="30" t="s">
        <v>9</v>
      </c>
      <c r="F12" s="30" t="s">
        <v>10</v>
      </c>
      <c r="G12" s="30" t="s">
        <v>73</v>
      </c>
      <c r="H12" s="30" t="s">
        <v>12</v>
      </c>
      <c r="I12" s="30" t="s">
        <v>72</v>
      </c>
      <c r="K12" s="45"/>
    </row>
    <row r="13" spans="1:11" s="27" customFormat="1" ht="12.75">
      <c r="A13" s="28">
        <v>1</v>
      </c>
      <c r="B13" s="28">
        <v>2</v>
      </c>
      <c r="C13" s="28">
        <v>3</v>
      </c>
      <c r="D13" s="28"/>
      <c r="E13" s="28">
        <v>4</v>
      </c>
      <c r="F13" s="28">
        <v>5</v>
      </c>
      <c r="G13" s="28">
        <v>6</v>
      </c>
      <c r="H13" s="28">
        <v>7</v>
      </c>
      <c r="I13" s="28">
        <v>8</v>
      </c>
      <c r="K13" s="46"/>
    </row>
    <row r="14" spans="1:11" ht="15">
      <c r="A14" s="25" t="s">
        <v>36</v>
      </c>
      <c r="B14" s="24" t="s">
        <v>35</v>
      </c>
      <c r="C14" s="23">
        <v>50</v>
      </c>
      <c r="D14" s="22"/>
      <c r="E14" s="59">
        <v>13.407</v>
      </c>
      <c r="F14" s="43">
        <v>4.37</v>
      </c>
      <c r="G14" s="20">
        <f>C14-E14-F14</f>
        <v>32.223000000000006</v>
      </c>
      <c r="H14" s="19"/>
      <c r="I14" s="18"/>
      <c r="K14" s="47"/>
    </row>
  </sheetData>
  <sheetProtection/>
  <mergeCells count="5">
    <mergeCell ref="A6:I6"/>
    <mergeCell ref="B7:G7"/>
    <mergeCell ref="B8:G8"/>
    <mergeCell ref="D9:E9"/>
    <mergeCell ref="D10:E10"/>
  </mergeCells>
  <printOptions/>
  <pageMargins left="0.5905511811023623" right="0.5118110236220472" top="0.1968503937007874" bottom="0.1968503937007874" header="0" footer="0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2021-04-09T05:52:01Z</dcterms:modified>
  <cp:category/>
  <cp:version/>
  <cp:contentType/>
  <cp:contentStatus/>
</cp:coreProperties>
</file>