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firstSheet="1" activeTab="12"/>
  </bookViews>
  <sheets>
    <sheet name="2016" sheetId="1" state="hidden" r:id="rId1"/>
    <sheet name="январь" sheetId="2" r:id="rId2"/>
    <sheet name="февраль" sheetId="3" r:id="rId3"/>
    <sheet name="март" sheetId="4" r:id="rId4"/>
    <sheet name="1 квартал" sheetId="5" r:id="rId5"/>
    <sheet name="апрель" sheetId="6" r:id="rId6"/>
    <sheet name="май" sheetId="7" r:id="rId7"/>
    <sheet name="июнь" sheetId="8" r:id="rId8"/>
    <sheet name="2 квартал" sheetId="9" r:id="rId9"/>
    <sheet name="июль" sheetId="10" r:id="rId10"/>
    <sheet name="август" sheetId="11" r:id="rId11"/>
    <sheet name="сентябрь" sheetId="12" r:id="rId12"/>
    <sheet name="3 квартал" sheetId="13" r:id="rId13"/>
  </sheets>
  <definedNames>
    <definedName name="_xlnm._FilterDatabase" localSheetId="0" hidden="1">'2016'!$A$10:$L$38</definedName>
  </definedNames>
  <calcPr fullCalcOnLoad="1" refMode="R1C1"/>
</workbook>
</file>

<file path=xl/sharedStrings.xml><?xml version="1.0" encoding="utf-8"?>
<sst xmlns="http://schemas.openxmlformats.org/spreadsheetml/2006/main" count="574" uniqueCount="155">
  <si>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</si>
  <si>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</si>
  <si>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</si>
  <si>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</si>
  <si>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</si>
  <si>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</si>
  <si>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</si>
  <si>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</si>
  <si>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</si>
  <si>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</si>
  <si>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ООО "Металлоцентр Лидер-М"</t>
  </si>
  <si>
    <t>конкурс</t>
  </si>
  <si>
    <t>1</t>
  </si>
  <si>
    <t>1 шт.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</si>
  <si>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</si>
  <si>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Виды (группы) товаров (работ, услуг), необходимых для оказания услуг по транспортировке газа по газораспределительной сети</t>
  </si>
  <si>
    <t>ООО "КОЛМИ"</t>
  </si>
  <si>
    <t>поставка транспортных средств группы УАЗ</t>
  </si>
  <si>
    <t>конкурс в эл.форме</t>
  </si>
  <si>
    <t>ООО "ТД ПТПА"</t>
  </si>
  <si>
    <t>2/16-мтс от 13.01.2016г.</t>
  </si>
  <si>
    <t>Поставка запорной и регулирующей арматуры</t>
  </si>
  <si>
    <t>35/16-мтс от 10.03.2016</t>
  </si>
  <si>
    <t>ЗАО "Техсервис-Якутия"</t>
  </si>
  <si>
    <t>46/16-мтс от 22.03.2016г</t>
  </si>
  <si>
    <t>ООО "Колми"</t>
  </si>
  <si>
    <t>47/16-мтс от 22.03.2016г</t>
  </si>
  <si>
    <t>Поставка трубной продукции на 2016 год для УГРС</t>
  </si>
  <si>
    <t>поставка смазочных материалов и технических жидкостей</t>
  </si>
  <si>
    <t>51/16-мтс от 29.03.2016г.</t>
  </si>
  <si>
    <t>ООО Ремонт обслуживание сервис машин"</t>
  </si>
  <si>
    <t>68/16-мтс от 13.04.2016</t>
  </si>
  <si>
    <t>поставка запасных частей УАЗ</t>
  </si>
  <si>
    <t>поставка ТС группы ГАЗ</t>
  </si>
  <si>
    <t>ООО НПК "Гидрофоб ГНБ"</t>
  </si>
  <si>
    <t>79/16-мтс от 12.05.2016г.</t>
  </si>
  <si>
    <t>Поставка буровой установки для УГРС</t>
  </si>
  <si>
    <t>ООО "СК Компрессор"</t>
  </si>
  <si>
    <t>82/16-мтс от 25.05.2016г.</t>
  </si>
  <si>
    <t>Поставка компрессорного оборудования для УГРС</t>
  </si>
  <si>
    <t>ООО "Центральная Снабжающая Корпорация"</t>
  </si>
  <si>
    <t>83/16-мтс от 27.05.2016г.</t>
  </si>
  <si>
    <t>Поставка электродов для нужд подразделения УГРС АО «Сахатранснефтегаз» (по объектам техприсоединения)</t>
  </si>
  <si>
    <t>ООО "ТПК Альфа"</t>
  </si>
  <si>
    <t>89/16-мтс от 15.06.2016г.</t>
  </si>
  <si>
    <t>Поставка полиэтиленовой трубы и фитингов для нужд подразделения УГРС (по объектам техприсоединения)</t>
  </si>
  <si>
    <t>ООО "Энергокомплект"</t>
  </si>
  <si>
    <t>90/16-мтс от 15.06.2016г.</t>
  </si>
  <si>
    <t>Поставка элементов трубопроводов и запорной арматуры для нужд подразделения УГРС (по объектам техприсоединения)</t>
  </si>
  <si>
    <t>поставка ТС ЛАДА ЛАРГУС</t>
  </si>
  <si>
    <t>котировка в эл.форме</t>
  </si>
  <si>
    <t>18 ед.</t>
  </si>
  <si>
    <t>прямая закупка</t>
  </si>
  <si>
    <t>5715,5л, 180кг</t>
  </si>
  <si>
    <t>80 шт.</t>
  </si>
  <si>
    <t>11 386,40 м.</t>
  </si>
  <si>
    <t>1 компл.</t>
  </si>
  <si>
    <t>520 кг.</t>
  </si>
  <si>
    <t>13 300 м., 230 шт.</t>
  </si>
  <si>
    <t>36,35 м., 25 137,40 шт.</t>
  </si>
  <si>
    <t>май</t>
  </si>
  <si>
    <t>июнь</t>
  </si>
  <si>
    <t>январь</t>
  </si>
  <si>
    <t>март</t>
  </si>
  <si>
    <t>апрель</t>
  </si>
  <si>
    <t>78/16-мтс от 25.03.2016г.</t>
  </si>
  <si>
    <t>котировка</t>
  </si>
  <si>
    <t>Бензин и дизтопливо</t>
  </si>
  <si>
    <t>Электротехнические материалы</t>
  </si>
  <si>
    <t>Запчасти и материалы для текущего ремонта и обслуживания автотранспортной, специальной и тракторной техники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</si>
  <si>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</si>
  <si>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Автотранспорт (приобретение техники)</t>
  </si>
  <si>
    <t>Прочие ГСМ</t>
  </si>
  <si>
    <t>необходимых для оказания услуг по транспортировке газа по газораспределительным сетям АО "Сахатранснефтегаз" по состоянию на 20.06.2016г.</t>
  </si>
  <si>
    <t>Оборудование</t>
  </si>
  <si>
    <t>53/16-мтс от 28.03.2016г</t>
  </si>
  <si>
    <t>СО</t>
  </si>
  <si>
    <t>56/16-мтс от 28.03.2016г</t>
  </si>
  <si>
    <t>СНГС</t>
  </si>
  <si>
    <t>Зона входа в газораспределительную сеть</t>
  </si>
  <si>
    <t>Зона выхода из газораспределительной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</si>
  <si>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газораспределительной сети</t>
  </si>
  <si>
    <t>Газораспределительные сети</t>
  </si>
  <si>
    <t>2</t>
  </si>
  <si>
    <t>3</t>
  </si>
  <si>
    <t>4</t>
  </si>
  <si>
    <t>5</t>
  </si>
  <si>
    <t>6</t>
  </si>
  <si>
    <t>Прочие материалы</t>
  </si>
  <si>
    <t>7</t>
  </si>
  <si>
    <t>Техника (приобретение)</t>
  </si>
  <si>
    <t>необходимых для оказания услуг по транспортировке газа по газораспределительным сетям АО "Сахатранснефтегаз" за январь 2016г.</t>
  </si>
  <si>
    <t>необходимых для оказания услуг по транспортировке газа по газораспределительным сетям АО "Сахатранснефтегаз" за февраль 2016г.</t>
  </si>
  <si>
    <t>необходимых для оказания услуг по транспортировке газа по газораспределительным сетям АО "Сахатранснефтегаз" за март 2016г.</t>
  </si>
  <si>
    <t>8</t>
  </si>
  <si>
    <t>23 шт.</t>
  </si>
  <si>
    <t>необходимых для оказания услуг по транспортировке газа по газораспределительным сетям АО "Сахатранснефтегаз" за апрель 2016г.</t>
  </si>
  <si>
    <t>необходимых для оказания услуг по транспортировке газа по газораспределительным сетям АО "Сахатранснефтегаз" за май 2016г.</t>
  </si>
  <si>
    <t>1 компл.. 1 шт.</t>
  </si>
  <si>
    <t>конкурс, котировка</t>
  </si>
  <si>
    <t>необходимых для оказания услуг по транспортировке газа по газораспределительным сетям АО "Сахатранснефтегаз" за I квартал 2016г.</t>
  </si>
  <si>
    <t>ООО "Славянка-Текстиль"</t>
  </si>
  <si>
    <t>92/16-мтс от 21.06.2016г.</t>
  </si>
  <si>
    <t>ООО Элитлайн ТД"</t>
  </si>
  <si>
    <t>95/16-мтс от 28.06.2016</t>
  </si>
  <si>
    <t>Поставка спецодежды</t>
  </si>
  <si>
    <t>поставка запорной арматуры для УГРС</t>
  </si>
  <si>
    <t>Техприсоединение</t>
  </si>
  <si>
    <t>ПКВ УГРС</t>
  </si>
  <si>
    <t>24574 шт.;
36,35 м.;
 2,4 тн.</t>
  </si>
  <si>
    <t>2240 шт.</t>
  </si>
  <si>
    <t>13 300 м., 230 шт.
36,35 м., 25 137,40 шт.
24574 шт.; 36,35 м.;  2,4 тн.
2240 шт.</t>
  </si>
  <si>
    <t>необходимых для оказания услуг по транспортировке газа по газораспределительным сетям АО "Сахатранснефтегаз" за июнь 2016г.</t>
  </si>
  <si>
    <t>необходимых для оказания услуг по транспортировке газа по газораспределительным сетям АО "Сахатранснефтегаз" за 2 квартал 2016г.</t>
  </si>
  <si>
    <t>ООО "Сервис-Ойл"</t>
  </si>
  <si>
    <t>УГРС</t>
  </si>
  <si>
    <t>100/2016-мтс от 01.07.2016г</t>
  </si>
  <si>
    <t>АО "Саханефтегазсбыт"</t>
  </si>
  <si>
    <t>101/16-мтс от 01.07.2016г</t>
  </si>
  <si>
    <t>104/16-мтс от 01.07.2016г</t>
  </si>
  <si>
    <t>110/16-мтс от 04.07.2016</t>
  </si>
  <si>
    <t>ООО "Биаксплен"</t>
  </si>
  <si>
    <t>112/16-мтс от 07.07.16</t>
  </si>
  <si>
    <t>ООО "А ГРУПП"</t>
  </si>
  <si>
    <t>117/16-мтс от 18.07.2016</t>
  </si>
  <si>
    <t>ООО Нефтегазовое производственное предприятие "ТрансГазРемонт"</t>
  </si>
  <si>
    <t>119/16-мтс от 19.07.2016</t>
  </si>
  <si>
    <t>ООО КОЛМИ</t>
  </si>
  <si>
    <t>142/16-мтс от 12.09.2016</t>
  </si>
  <si>
    <t>ООО "ГСИ-Хабаровск"</t>
  </si>
  <si>
    <t>143/16-мтс от 12.09.2016г.</t>
  </si>
  <si>
    <t>ООО "Сельгазстрой"</t>
  </si>
  <si>
    <t>144/16-мтс от 13.09.2016г.</t>
  </si>
  <si>
    <t>июль</t>
  </si>
  <si>
    <t>сентябрь</t>
  </si>
  <si>
    <t>необходимых для оказания услуг по транспортировке газа по газораспределительным сетям АО "Сахатранснефтегаз" за июль 2016г.</t>
  </si>
  <si>
    <t>необходимых для оказания услуг по транспортировке газа по газораспределительным сетям АО "Сахатранснефтегаз" за сентябрь 2016г.</t>
  </si>
  <si>
    <t>необходимых для оказания услуг по транспортировке газа по газораспределительным сетям АО "Сахатранснефтегаз" за август 2016г.</t>
  </si>
  <si>
    <t>необходимых для оказания услуг по транспортировке газа по газораспределительным сетям АО "Сахатранснефтегаз" за 3 квартал 2016г.</t>
  </si>
  <si>
    <t>241370 л.</t>
  </si>
  <si>
    <t>125110 л.</t>
  </si>
  <si>
    <t>5,9 тн.</t>
  </si>
  <si>
    <t>2000 кг.</t>
  </si>
  <si>
    <t>электроды</t>
  </si>
  <si>
    <t>изоляционные материалы</t>
  </si>
  <si>
    <t>19525 кг.</t>
  </si>
  <si>
    <t>труба</t>
  </si>
  <si>
    <t>3783,5 п.м.</t>
  </si>
  <si>
    <t>2,4 тн.
112 шт.
327 кмп.</t>
  </si>
  <si>
    <t>1 ед.</t>
  </si>
  <si>
    <t>3 кмп.</t>
  </si>
  <si>
    <t>2 шт.</t>
  </si>
  <si>
    <t>366480 л.
5.9 тн.</t>
  </si>
  <si>
    <t>2,4 тн.
112 шт.
327 кмп.
21525 кг.
3783,5 п.м.</t>
  </si>
  <si>
    <t>3 кмп.
2 шт.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</si>
</sst>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wrapText="1"/>
    </xf>
    <xf numFmtId="172" fontId="1" fillId="0" borderId="10" xfId="0" applyNumberFormat="1" applyFont="1" applyFill="1" applyBorder="1" applyAlignment="1">
      <alignment horizontal="left" vertical="distributed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173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1" fontId="1" fillId="33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9">
      <selection activeCell="H38" sqref="H12:H38"/>
    </sheetView>
  </sheetViews>
  <sheetFormatPr defaultColWidth="9.00390625" defaultRowHeight="12.75"/>
  <cols>
    <col min="1" max="1" width="8.625" style="4" customWidth="1"/>
    <col min="2" max="2" width="12.625" style="5" customWidth="1"/>
    <col min="3" max="4" width="10.75390625" style="5" customWidth="1"/>
    <col min="5" max="6" width="30.75390625" style="2" customWidth="1"/>
    <col min="7" max="7" width="21.25390625" style="4" customWidth="1"/>
    <col min="8" max="8" width="21.25390625" style="6" customWidth="1"/>
    <col min="9" max="9" width="21.25390625" style="4" customWidth="1"/>
    <col min="10" max="10" width="24.00390625" style="2" customWidth="1"/>
    <col min="11" max="11" width="19.625" style="2" customWidth="1"/>
    <col min="12" max="16384" width="9.125" style="5" customWidth="1"/>
  </cols>
  <sheetData>
    <row r="1" ht="12.75">
      <c r="I1" s="4" t="s">
        <v>3</v>
      </c>
    </row>
    <row r="2" ht="12.75">
      <c r="I2" s="4" t="s">
        <v>1</v>
      </c>
    </row>
    <row r="3" ht="12.75">
      <c r="I3" s="4" t="s">
        <v>2</v>
      </c>
    </row>
    <row r="6" spans="1:11" s="8" customFormat="1" ht="15.7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7"/>
      <c r="K6" s="7"/>
    </row>
    <row r="7" spans="1:11" s="8" customFormat="1" ht="15.75">
      <c r="A7" s="37" t="s">
        <v>73</v>
      </c>
      <c r="B7" s="37"/>
      <c r="C7" s="37"/>
      <c r="D7" s="37"/>
      <c r="E7" s="37"/>
      <c r="F7" s="37"/>
      <c r="G7" s="37"/>
      <c r="H7" s="37"/>
      <c r="I7" s="37"/>
      <c r="J7" s="7"/>
      <c r="K7" s="7"/>
    </row>
    <row r="8" spans="1:11" s="8" customFormat="1" ht="15.75">
      <c r="A8" s="36"/>
      <c r="B8" s="36"/>
      <c r="C8" s="36"/>
      <c r="D8" s="36"/>
      <c r="E8" s="36"/>
      <c r="F8" s="36"/>
      <c r="G8" s="36"/>
      <c r="H8" s="36"/>
      <c r="I8" s="36"/>
      <c r="J8" s="7"/>
      <c r="K8" s="7"/>
    </row>
    <row r="10" spans="1:9" s="11" customFormat="1" ht="127.5">
      <c r="A10" s="9" t="s">
        <v>0</v>
      </c>
      <c r="B10" s="9" t="s">
        <v>7</v>
      </c>
      <c r="C10" s="9" t="s">
        <v>5</v>
      </c>
      <c r="D10" s="9" t="s">
        <v>6</v>
      </c>
      <c r="E10" s="9" t="s">
        <v>15</v>
      </c>
      <c r="F10" s="9"/>
      <c r="G10" s="9" t="s">
        <v>14</v>
      </c>
      <c r="H10" s="10" t="s">
        <v>8</v>
      </c>
      <c r="I10" s="9" t="s">
        <v>9</v>
      </c>
    </row>
    <row r="11" spans="1:11" s="13" customFormat="1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9"/>
      <c r="G11" s="12">
        <v>6</v>
      </c>
      <c r="H11" s="12">
        <v>7</v>
      </c>
      <c r="I11" s="12">
        <v>8</v>
      </c>
      <c r="J11" s="11"/>
      <c r="K11" s="11"/>
    </row>
    <row r="12" spans="1:12" ht="102">
      <c r="A12" s="14" t="s">
        <v>12</v>
      </c>
      <c r="B12" s="15"/>
      <c r="C12" s="16"/>
      <c r="D12" s="16"/>
      <c r="E12" s="2" t="s">
        <v>70</v>
      </c>
      <c r="F12" s="15" t="s">
        <v>21</v>
      </c>
      <c r="G12" s="16" t="s">
        <v>54</v>
      </c>
      <c r="H12" s="17">
        <v>2688623</v>
      </c>
      <c r="I12" s="18" t="s">
        <v>11</v>
      </c>
      <c r="J12" s="2" t="s">
        <v>19</v>
      </c>
      <c r="K12" s="2" t="s">
        <v>20</v>
      </c>
      <c r="L12" s="5" t="s">
        <v>62</v>
      </c>
    </row>
    <row r="13" spans="1:12" ht="102">
      <c r="A13" s="14">
        <f>A12+1</f>
        <v>2</v>
      </c>
      <c r="B13" s="19"/>
      <c r="C13" s="19"/>
      <c r="D13" s="19"/>
      <c r="E13" s="2" t="s">
        <v>70</v>
      </c>
      <c r="F13" s="20" t="s">
        <v>27</v>
      </c>
      <c r="G13" s="16" t="s">
        <v>55</v>
      </c>
      <c r="H13" s="17">
        <v>6485151.54</v>
      </c>
      <c r="I13" s="16"/>
      <c r="J13" s="2" t="s">
        <v>10</v>
      </c>
      <c r="K13" s="2" t="s">
        <v>22</v>
      </c>
      <c r="L13" s="5" t="s">
        <v>63</v>
      </c>
    </row>
    <row r="14" spans="1:12" ht="25.5">
      <c r="A14" s="14">
        <f aca="true" t="shared" si="0" ref="A14:A25">A13+1</f>
        <v>3</v>
      </c>
      <c r="B14" s="19"/>
      <c r="C14" s="19"/>
      <c r="D14" s="19"/>
      <c r="E14" s="3" t="s">
        <v>72</v>
      </c>
      <c r="F14" s="20" t="s">
        <v>28</v>
      </c>
      <c r="G14" s="16" t="s">
        <v>53</v>
      </c>
      <c r="H14" s="17">
        <v>1189166.07</v>
      </c>
      <c r="I14" s="16" t="s">
        <v>52</v>
      </c>
      <c r="J14" s="2" t="s">
        <v>23</v>
      </c>
      <c r="K14" s="2" t="s">
        <v>24</v>
      </c>
      <c r="L14" s="5" t="s">
        <v>63</v>
      </c>
    </row>
    <row r="15" spans="1:12" ht="25.5">
      <c r="A15" s="14">
        <f t="shared" si="0"/>
        <v>4</v>
      </c>
      <c r="B15" s="19"/>
      <c r="C15" s="19"/>
      <c r="D15" s="19"/>
      <c r="E15" s="2" t="s">
        <v>71</v>
      </c>
      <c r="F15" s="20" t="s">
        <v>17</v>
      </c>
      <c r="G15" s="16" t="s">
        <v>51</v>
      </c>
      <c r="H15" s="17">
        <v>11536000.0018</v>
      </c>
      <c r="I15" s="16" t="s">
        <v>18</v>
      </c>
      <c r="J15" s="2" t="s">
        <v>25</v>
      </c>
      <c r="K15" s="2" t="s">
        <v>26</v>
      </c>
      <c r="L15" s="5" t="s">
        <v>63</v>
      </c>
    </row>
    <row r="16" spans="1:12" ht="25.5">
      <c r="A16" s="14">
        <f t="shared" si="0"/>
        <v>5</v>
      </c>
      <c r="B16" s="19"/>
      <c r="C16" s="19"/>
      <c r="D16" s="19"/>
      <c r="E16" s="2" t="s">
        <v>71</v>
      </c>
      <c r="F16" s="20" t="s">
        <v>49</v>
      </c>
      <c r="G16" s="16" t="s">
        <v>13</v>
      </c>
      <c r="H16" s="21">
        <v>525000</v>
      </c>
      <c r="I16" s="16" t="s">
        <v>50</v>
      </c>
      <c r="J16" s="2" t="s">
        <v>25</v>
      </c>
      <c r="K16" s="2" t="s">
        <v>29</v>
      </c>
      <c r="L16" s="5" t="s">
        <v>63</v>
      </c>
    </row>
    <row r="17" spans="1:12" ht="25.5">
      <c r="A17" s="14">
        <f>A18+1</f>
        <v>7</v>
      </c>
      <c r="B17" s="19"/>
      <c r="C17" s="19"/>
      <c r="D17" s="19"/>
      <c r="E17" s="2" t="s">
        <v>71</v>
      </c>
      <c r="F17" s="20" t="s">
        <v>33</v>
      </c>
      <c r="G17" s="16">
        <v>4</v>
      </c>
      <c r="H17" s="17">
        <v>5267000</v>
      </c>
      <c r="I17" s="16" t="s">
        <v>18</v>
      </c>
      <c r="J17" s="20" t="s">
        <v>16</v>
      </c>
      <c r="K17" s="19" t="s">
        <v>65</v>
      </c>
      <c r="L17" s="5" t="s">
        <v>63</v>
      </c>
    </row>
    <row r="18" spans="1:12" ht="51">
      <c r="A18" s="14">
        <f>A16+1</f>
        <v>6</v>
      </c>
      <c r="B18" s="19"/>
      <c r="C18" s="19"/>
      <c r="D18" s="19"/>
      <c r="E18" s="2" t="s">
        <v>69</v>
      </c>
      <c r="F18" s="20" t="s">
        <v>32</v>
      </c>
      <c r="G18" s="16">
        <v>168</v>
      </c>
      <c r="H18" s="17">
        <v>2086134</v>
      </c>
      <c r="I18" s="16" t="s">
        <v>66</v>
      </c>
      <c r="J18" s="2" t="s">
        <v>30</v>
      </c>
      <c r="K18" s="2" t="s">
        <v>31</v>
      </c>
      <c r="L18" s="5" t="s">
        <v>64</v>
      </c>
    </row>
    <row r="19" spans="1:12" ht="25.5">
      <c r="A19" s="14">
        <f>A17+1</f>
        <v>8</v>
      </c>
      <c r="B19" s="19"/>
      <c r="C19" s="19"/>
      <c r="D19" s="19"/>
      <c r="E19" s="2" t="s">
        <v>74</v>
      </c>
      <c r="F19" s="20" t="s">
        <v>36</v>
      </c>
      <c r="G19" s="22" t="s">
        <v>56</v>
      </c>
      <c r="H19" s="17">
        <v>8300000</v>
      </c>
      <c r="I19" s="18" t="s">
        <v>11</v>
      </c>
      <c r="J19" s="20" t="s">
        <v>34</v>
      </c>
      <c r="K19" s="19" t="s">
        <v>35</v>
      </c>
      <c r="L19" s="5" t="s">
        <v>60</v>
      </c>
    </row>
    <row r="20" spans="1:12" ht="25.5">
      <c r="A20" s="14">
        <f t="shared" si="0"/>
        <v>9</v>
      </c>
      <c r="B20" s="19"/>
      <c r="C20" s="19"/>
      <c r="D20" s="19"/>
      <c r="E20" s="2" t="s">
        <v>74</v>
      </c>
      <c r="F20" s="20" t="s">
        <v>39</v>
      </c>
      <c r="G20" s="16" t="s">
        <v>13</v>
      </c>
      <c r="H20" s="17">
        <v>1711000</v>
      </c>
      <c r="I20" s="16" t="s">
        <v>66</v>
      </c>
      <c r="J20" s="20" t="s">
        <v>37</v>
      </c>
      <c r="K20" s="19" t="s">
        <v>38</v>
      </c>
      <c r="L20" s="5" t="s">
        <v>60</v>
      </c>
    </row>
    <row r="21" spans="1:12" ht="51">
      <c r="A21" s="14">
        <f t="shared" si="0"/>
        <v>10</v>
      </c>
      <c r="B21" s="19"/>
      <c r="C21" s="19"/>
      <c r="D21" s="19"/>
      <c r="E21" s="2" t="s">
        <v>68</v>
      </c>
      <c r="F21" s="20" t="s">
        <v>42</v>
      </c>
      <c r="G21" s="16" t="s">
        <v>57</v>
      </c>
      <c r="H21" s="17">
        <v>225197.5</v>
      </c>
      <c r="I21" s="16" t="s">
        <v>66</v>
      </c>
      <c r="J21" s="20" t="s">
        <v>40</v>
      </c>
      <c r="K21" s="19" t="s">
        <v>41</v>
      </c>
      <c r="L21" s="5" t="s">
        <v>60</v>
      </c>
    </row>
    <row r="22" spans="1:12" ht="102">
      <c r="A22" s="14">
        <f t="shared" si="0"/>
        <v>11</v>
      </c>
      <c r="B22" s="19"/>
      <c r="C22" s="19"/>
      <c r="D22" s="19"/>
      <c r="E22" s="2" t="s">
        <v>70</v>
      </c>
      <c r="F22" s="20" t="s">
        <v>45</v>
      </c>
      <c r="G22" s="16" t="s">
        <v>58</v>
      </c>
      <c r="H22" s="17">
        <v>4260236.6</v>
      </c>
      <c r="I22" s="16" t="s">
        <v>66</v>
      </c>
      <c r="J22" s="20" t="s">
        <v>43</v>
      </c>
      <c r="K22" s="19" t="s">
        <v>44</v>
      </c>
      <c r="L22" s="5" t="s">
        <v>61</v>
      </c>
    </row>
    <row r="23" spans="1:12" ht="102">
      <c r="A23" s="30">
        <f t="shared" si="0"/>
        <v>12</v>
      </c>
      <c r="B23" s="31"/>
      <c r="C23" s="31"/>
      <c r="D23" s="31"/>
      <c r="E23" s="2" t="s">
        <v>70</v>
      </c>
      <c r="F23" s="32" t="s">
        <v>48</v>
      </c>
      <c r="G23" s="33" t="s">
        <v>59</v>
      </c>
      <c r="H23" s="34">
        <v>4246459.88</v>
      </c>
      <c r="I23" s="33" t="s">
        <v>66</v>
      </c>
      <c r="J23" s="32" t="s">
        <v>46</v>
      </c>
      <c r="K23" s="31" t="s">
        <v>47</v>
      </c>
      <c r="L23" s="5" t="s">
        <v>61</v>
      </c>
    </row>
    <row r="24" spans="1:12" ht="12.75">
      <c r="A24" s="14">
        <f t="shared" si="0"/>
        <v>13</v>
      </c>
      <c r="B24" s="19"/>
      <c r="C24" s="19"/>
      <c r="D24" s="19"/>
      <c r="E24" s="20" t="s">
        <v>67</v>
      </c>
      <c r="F24" s="20"/>
      <c r="G24" s="16">
        <v>62015</v>
      </c>
      <c r="H24" s="17">
        <v>3047202.25</v>
      </c>
      <c r="I24" s="16" t="s">
        <v>11</v>
      </c>
      <c r="J24" s="20" t="s">
        <v>75</v>
      </c>
      <c r="K24" s="20" t="s">
        <v>78</v>
      </c>
      <c r="L24" s="19" t="s">
        <v>63</v>
      </c>
    </row>
    <row r="25" spans="1:12" ht="12.75">
      <c r="A25" s="14">
        <f t="shared" si="0"/>
        <v>14</v>
      </c>
      <c r="B25" s="19"/>
      <c r="C25" s="19"/>
      <c r="D25" s="19"/>
      <c r="E25" s="20" t="s">
        <v>67</v>
      </c>
      <c r="F25" s="20"/>
      <c r="G25" s="16">
        <v>120590</v>
      </c>
      <c r="H25" s="17">
        <v>5664302.3</v>
      </c>
      <c r="I25" s="16" t="s">
        <v>11</v>
      </c>
      <c r="J25" s="20" t="s">
        <v>77</v>
      </c>
      <c r="K25" s="20" t="s">
        <v>76</v>
      </c>
      <c r="L25" s="19" t="s">
        <v>63</v>
      </c>
    </row>
    <row r="26" spans="1:12" ht="102">
      <c r="A26" s="16"/>
      <c r="B26" s="19"/>
      <c r="C26" s="19" t="s">
        <v>107</v>
      </c>
      <c r="D26" s="19"/>
      <c r="E26" s="2" t="s">
        <v>70</v>
      </c>
      <c r="F26" s="20" t="s">
        <v>48</v>
      </c>
      <c r="G26" s="18" t="s">
        <v>109</v>
      </c>
      <c r="H26" s="21">
        <v>4246459.88</v>
      </c>
      <c r="I26" s="16" t="s">
        <v>66</v>
      </c>
      <c r="J26" s="20" t="s">
        <v>46</v>
      </c>
      <c r="K26" s="20" t="s">
        <v>47</v>
      </c>
      <c r="L26" s="19" t="s">
        <v>61</v>
      </c>
    </row>
    <row r="27" spans="1:12" ht="25.5">
      <c r="A27" s="16"/>
      <c r="B27" s="19"/>
      <c r="C27" s="19"/>
      <c r="D27" s="19"/>
      <c r="E27" s="20" t="s">
        <v>88</v>
      </c>
      <c r="F27" s="20" t="s">
        <v>105</v>
      </c>
      <c r="G27" s="16"/>
      <c r="H27" s="21">
        <v>12484286.9</v>
      </c>
      <c r="I27" s="16"/>
      <c r="J27" s="20" t="s">
        <v>101</v>
      </c>
      <c r="K27" s="20" t="s">
        <v>102</v>
      </c>
      <c r="L27" s="19" t="s">
        <v>61</v>
      </c>
    </row>
    <row r="28" spans="1:12" ht="102">
      <c r="A28" s="16"/>
      <c r="B28" s="19"/>
      <c r="C28" s="19" t="s">
        <v>108</v>
      </c>
      <c r="D28" s="19"/>
      <c r="E28" s="2" t="s">
        <v>70</v>
      </c>
      <c r="F28" s="20" t="s">
        <v>106</v>
      </c>
      <c r="G28" s="16" t="s">
        <v>110</v>
      </c>
      <c r="H28" s="21">
        <v>733630.2</v>
      </c>
      <c r="I28" s="16" t="s">
        <v>66</v>
      </c>
      <c r="J28" s="20" t="s">
        <v>103</v>
      </c>
      <c r="K28" s="20" t="s">
        <v>104</v>
      </c>
      <c r="L28" s="19" t="s">
        <v>61</v>
      </c>
    </row>
    <row r="29" spans="1:12" ht="25.5">
      <c r="A29" s="42"/>
      <c r="B29" s="43"/>
      <c r="C29" s="43" t="s">
        <v>115</v>
      </c>
      <c r="D29" s="43">
        <f>241370+125110</f>
        <v>366480</v>
      </c>
      <c r="E29" s="41" t="s">
        <v>67</v>
      </c>
      <c r="F29" s="41" t="s">
        <v>139</v>
      </c>
      <c r="G29" s="41" t="s">
        <v>139</v>
      </c>
      <c r="H29" s="44">
        <v>11611606.1</v>
      </c>
      <c r="I29" s="42" t="s">
        <v>11</v>
      </c>
      <c r="J29" s="41" t="s">
        <v>114</v>
      </c>
      <c r="K29" s="41" t="s">
        <v>116</v>
      </c>
      <c r="L29" s="43" t="s">
        <v>133</v>
      </c>
    </row>
    <row r="30" spans="1:12" ht="25.5">
      <c r="A30" s="16"/>
      <c r="B30" s="19"/>
      <c r="C30" s="19" t="s">
        <v>115</v>
      </c>
      <c r="D30" s="19"/>
      <c r="E30" s="20" t="s">
        <v>67</v>
      </c>
      <c r="F30" s="20" t="s">
        <v>140</v>
      </c>
      <c r="G30" s="20" t="s">
        <v>140</v>
      </c>
      <c r="H30" s="21">
        <v>6007893.99</v>
      </c>
      <c r="I30" s="16" t="s">
        <v>11</v>
      </c>
      <c r="J30" s="20" t="s">
        <v>117</v>
      </c>
      <c r="K30" s="20" t="s">
        <v>118</v>
      </c>
      <c r="L30" s="19" t="s">
        <v>133</v>
      </c>
    </row>
    <row r="31" spans="1:12" ht="25.5">
      <c r="A31" s="16"/>
      <c r="B31" s="19"/>
      <c r="C31" s="19" t="s">
        <v>115</v>
      </c>
      <c r="D31" s="19"/>
      <c r="E31" s="20" t="s">
        <v>67</v>
      </c>
      <c r="F31" s="20" t="s">
        <v>141</v>
      </c>
      <c r="G31" s="20" t="s">
        <v>141</v>
      </c>
      <c r="H31" s="21">
        <v>371449.191</v>
      </c>
      <c r="I31" s="16" t="s">
        <v>11</v>
      </c>
      <c r="J31" s="20" t="s">
        <v>117</v>
      </c>
      <c r="K31" s="20" t="s">
        <v>119</v>
      </c>
      <c r="L31" s="19" t="s">
        <v>133</v>
      </c>
    </row>
    <row r="32" spans="1:12" ht="102">
      <c r="A32" s="16"/>
      <c r="B32" s="19"/>
      <c r="C32" s="19" t="s">
        <v>115</v>
      </c>
      <c r="D32" s="19">
        <f>2000+19525</f>
        <v>21525</v>
      </c>
      <c r="E32" s="2" t="s">
        <v>70</v>
      </c>
      <c r="F32" s="20" t="s">
        <v>143</v>
      </c>
      <c r="G32" s="20" t="s">
        <v>142</v>
      </c>
      <c r="H32" s="21">
        <v>698642.6</v>
      </c>
      <c r="I32" s="16" t="s">
        <v>66</v>
      </c>
      <c r="J32" s="20" t="s">
        <v>40</v>
      </c>
      <c r="K32" s="20" t="s">
        <v>120</v>
      </c>
      <c r="L32" s="19" t="s">
        <v>133</v>
      </c>
    </row>
    <row r="33" spans="1:12" ht="102">
      <c r="A33" s="16"/>
      <c r="B33" s="19"/>
      <c r="C33" s="19" t="s">
        <v>115</v>
      </c>
      <c r="D33" s="19"/>
      <c r="E33" s="2" t="s">
        <v>70</v>
      </c>
      <c r="F33" s="20" t="s">
        <v>144</v>
      </c>
      <c r="G33" s="20" t="s">
        <v>145</v>
      </c>
      <c r="H33" s="21">
        <v>4264643.49</v>
      </c>
      <c r="I33" s="16" t="s">
        <v>66</v>
      </c>
      <c r="J33" s="20" t="s">
        <v>121</v>
      </c>
      <c r="K33" s="20" t="s">
        <v>122</v>
      </c>
      <c r="L33" s="19" t="s">
        <v>133</v>
      </c>
    </row>
    <row r="34" spans="1:12" ht="102">
      <c r="A34" s="16"/>
      <c r="B34" s="19"/>
      <c r="C34" s="19" t="s">
        <v>115</v>
      </c>
      <c r="D34" s="19"/>
      <c r="E34" s="2" t="s">
        <v>70</v>
      </c>
      <c r="F34" s="20" t="s">
        <v>146</v>
      </c>
      <c r="G34" s="16" t="s">
        <v>147</v>
      </c>
      <c r="H34" s="21">
        <v>12513437.19</v>
      </c>
      <c r="I34" s="16" t="s">
        <v>11</v>
      </c>
      <c r="J34" s="20" t="s">
        <v>123</v>
      </c>
      <c r="K34" s="20" t="s">
        <v>124</v>
      </c>
      <c r="L34" s="19" t="s">
        <v>133</v>
      </c>
    </row>
    <row r="35" spans="1:12" ht="102">
      <c r="A35" s="16"/>
      <c r="B35" s="19"/>
      <c r="C35" s="19" t="s">
        <v>115</v>
      </c>
      <c r="D35" s="19"/>
      <c r="E35" s="2" t="s">
        <v>70</v>
      </c>
      <c r="F35" s="20" t="s">
        <v>144</v>
      </c>
      <c r="G35" s="18" t="s">
        <v>148</v>
      </c>
      <c r="H35" s="21">
        <v>765944.01</v>
      </c>
      <c r="I35" s="16" t="s">
        <v>66</v>
      </c>
      <c r="J35" s="20" t="s">
        <v>125</v>
      </c>
      <c r="K35" s="20" t="s">
        <v>126</v>
      </c>
      <c r="L35" s="19" t="s">
        <v>133</v>
      </c>
    </row>
    <row r="36" spans="1:12" ht="25.5">
      <c r="A36" s="16"/>
      <c r="B36" s="19"/>
      <c r="C36" s="19" t="s">
        <v>115</v>
      </c>
      <c r="D36" s="19"/>
      <c r="E36" s="20" t="s">
        <v>71</v>
      </c>
      <c r="G36" s="20" t="s">
        <v>149</v>
      </c>
      <c r="H36" s="21">
        <v>1988000</v>
      </c>
      <c r="I36" s="16" t="s">
        <v>66</v>
      </c>
      <c r="J36" s="20" t="s">
        <v>127</v>
      </c>
      <c r="K36" s="20" t="s">
        <v>128</v>
      </c>
      <c r="L36" s="19" t="s">
        <v>134</v>
      </c>
    </row>
    <row r="37" spans="1:12" ht="25.5">
      <c r="A37" s="16"/>
      <c r="B37" s="19"/>
      <c r="C37" s="19" t="s">
        <v>115</v>
      </c>
      <c r="D37" s="19"/>
      <c r="E37" s="20" t="s">
        <v>74</v>
      </c>
      <c r="G37" s="20" t="s">
        <v>150</v>
      </c>
      <c r="H37" s="21">
        <v>673520</v>
      </c>
      <c r="I37" s="16" t="s">
        <v>66</v>
      </c>
      <c r="J37" s="20" t="s">
        <v>129</v>
      </c>
      <c r="K37" s="20" t="s">
        <v>130</v>
      </c>
      <c r="L37" s="19" t="s">
        <v>134</v>
      </c>
    </row>
    <row r="38" spans="1:12" ht="25.5">
      <c r="A38" s="16"/>
      <c r="B38" s="19"/>
      <c r="C38" s="19" t="s">
        <v>115</v>
      </c>
      <c r="D38" s="19"/>
      <c r="E38" s="20" t="s">
        <v>74</v>
      </c>
      <c r="G38" s="20" t="s">
        <v>151</v>
      </c>
      <c r="H38" s="21">
        <v>1010000</v>
      </c>
      <c r="I38" s="16" t="s">
        <v>66</v>
      </c>
      <c r="J38" s="20" t="s">
        <v>131</v>
      </c>
      <c r="K38" s="20" t="s">
        <v>132</v>
      </c>
      <c r="L38" s="19" t="s">
        <v>134</v>
      </c>
    </row>
    <row r="39" ht="12.75">
      <c r="H39" s="6">
        <f>SUM(H29:H38)</f>
        <v>39905136.570999995</v>
      </c>
    </row>
  </sheetData>
  <sheetProtection/>
  <autoFilter ref="A10:L38"/>
  <mergeCells count="3">
    <mergeCell ref="A6:I6"/>
    <mergeCell ref="A7:I7"/>
    <mergeCell ref="A8:I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135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89.25" customHeight="1">
      <c r="A15" s="14" t="s">
        <v>85</v>
      </c>
      <c r="B15" s="39"/>
      <c r="C15" s="19"/>
      <c r="D15" s="19"/>
      <c r="E15" s="1" t="s">
        <v>70</v>
      </c>
      <c r="F15" s="35" t="s">
        <v>153</v>
      </c>
      <c r="G15" s="24">
        <f>'2016'!H32+'2016'!H33+'2016'!H34+'2016'!H35</f>
        <v>18242667.290000003</v>
      </c>
      <c r="H15" s="24" t="s">
        <v>99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25.5">
      <c r="A17" s="14" t="s">
        <v>87</v>
      </c>
      <c r="B17" s="39"/>
      <c r="C17" s="19"/>
      <c r="D17" s="19"/>
      <c r="E17" s="1" t="s">
        <v>67</v>
      </c>
      <c r="F17" s="35" t="s">
        <v>152</v>
      </c>
      <c r="G17" s="24">
        <f>'2016'!H29+'2016'!H30+'2016'!H31</f>
        <v>17990949.281</v>
      </c>
      <c r="H17" s="24" t="str">
        <f>'2016'!I29</f>
        <v>конкурс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36233616.571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137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82.5" customHeight="1">
      <c r="A15" s="14" t="s">
        <v>85</v>
      </c>
      <c r="B15" s="39"/>
      <c r="C15" s="19"/>
      <c r="D15" s="19"/>
      <c r="E15" s="1" t="s">
        <v>70</v>
      </c>
      <c r="F15" s="35">
        <v>0</v>
      </c>
      <c r="G15" s="24">
        <v>0</v>
      </c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0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136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25.5">
      <c r="A14" s="14" t="s">
        <v>84</v>
      </c>
      <c r="B14" s="39"/>
      <c r="C14" s="19"/>
      <c r="D14" s="19"/>
      <c r="E14" s="20" t="s">
        <v>74</v>
      </c>
      <c r="F14" s="35" t="s">
        <v>154</v>
      </c>
      <c r="G14" s="24">
        <f>'2016'!H37+'2016'!H38</f>
        <v>1683520</v>
      </c>
      <c r="H14" s="24" t="s">
        <v>66</v>
      </c>
    </row>
    <row r="15" spans="1:8" ht="114" customHeight="1">
      <c r="A15" s="14" t="s">
        <v>85</v>
      </c>
      <c r="B15" s="39"/>
      <c r="C15" s="19"/>
      <c r="D15" s="19"/>
      <c r="E15" s="1" t="s">
        <v>70</v>
      </c>
      <c r="F15" s="35"/>
      <c r="G15" s="24"/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 t="str">
        <f>'2016'!G36</f>
        <v>1 ед.</v>
      </c>
      <c r="G19" s="24">
        <f>'2016'!H36</f>
        <v>1988000</v>
      </c>
      <c r="H19" s="24" t="str">
        <f>'2016'!I36</f>
        <v>котировка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3671520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2.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138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/>
      <c r="G12" s="24">
        <f>июль!G12+август!G12+сентябрь!G12</f>
        <v>0</v>
      </c>
      <c r="H12" s="24"/>
    </row>
    <row r="13" spans="1:8" ht="12.75">
      <c r="A13" s="14" t="s">
        <v>83</v>
      </c>
      <c r="B13" s="39"/>
      <c r="C13" s="19"/>
      <c r="D13" s="19"/>
      <c r="E13" s="3" t="s">
        <v>72</v>
      </c>
      <c r="F13" s="24"/>
      <c r="G13" s="24">
        <f>июль!G13+август!G13+сентябрь!G13</f>
        <v>0</v>
      </c>
      <c r="H13" s="24"/>
    </row>
    <row r="14" spans="1:8" ht="12.75">
      <c r="A14" s="14" t="s">
        <v>84</v>
      </c>
      <c r="B14" s="39"/>
      <c r="C14" s="19"/>
      <c r="D14" s="19"/>
      <c r="E14" s="20" t="s">
        <v>74</v>
      </c>
      <c r="F14" s="24"/>
      <c r="G14" s="24">
        <f>июль!G14+август!G14+сентябрь!G14</f>
        <v>1683520</v>
      </c>
      <c r="H14" s="24"/>
    </row>
    <row r="15" spans="1:8" ht="102">
      <c r="A15" s="14" t="s">
        <v>85</v>
      </c>
      <c r="B15" s="39"/>
      <c r="C15" s="19"/>
      <c r="D15" s="19"/>
      <c r="E15" s="1" t="s">
        <v>70</v>
      </c>
      <c r="F15" s="24"/>
      <c r="G15" s="24">
        <f>июль!G15+август!G15+сентябрь!G15</f>
        <v>18242667.290000003</v>
      </c>
      <c r="H15" s="24"/>
    </row>
    <row r="16" spans="1:8" ht="12.75">
      <c r="A16" s="14" t="s">
        <v>86</v>
      </c>
      <c r="B16" s="39"/>
      <c r="C16" s="19"/>
      <c r="D16" s="19"/>
      <c r="E16" s="1" t="s">
        <v>68</v>
      </c>
      <c r="F16" s="24"/>
      <c r="G16" s="24">
        <f>июль!G16+август!G16+сентябрь!G16</f>
        <v>0</v>
      </c>
      <c r="H16" s="24"/>
    </row>
    <row r="17" spans="1:8" ht="12.75">
      <c r="A17" s="14" t="s">
        <v>87</v>
      </c>
      <c r="B17" s="39"/>
      <c r="C17" s="19"/>
      <c r="D17" s="19"/>
      <c r="E17" s="1" t="s">
        <v>67</v>
      </c>
      <c r="F17" s="24"/>
      <c r="G17" s="24">
        <f>июль!G17+август!G17+сентябрь!G17</f>
        <v>17990949.281</v>
      </c>
      <c r="H17" s="24"/>
    </row>
    <row r="18" spans="1:8" ht="12.75">
      <c r="A18" s="14" t="s">
        <v>89</v>
      </c>
      <c r="B18" s="39"/>
      <c r="C18" s="19"/>
      <c r="D18" s="19"/>
      <c r="E18" s="20" t="s">
        <v>88</v>
      </c>
      <c r="F18" s="24"/>
      <c r="G18" s="24">
        <f>июль!G18+август!G18+сентябрь!G18</f>
        <v>0</v>
      </c>
      <c r="H18" s="24"/>
    </row>
    <row r="19" spans="1:8" ht="12.75">
      <c r="A19" s="14" t="s">
        <v>94</v>
      </c>
      <c r="B19" s="40"/>
      <c r="C19" s="19"/>
      <c r="D19" s="19"/>
      <c r="E19" s="1" t="s">
        <v>90</v>
      </c>
      <c r="F19" s="24"/>
      <c r="G19" s="24">
        <f>июль!G19+август!G19+сентябрь!G19</f>
        <v>1988000</v>
      </c>
      <c r="H19" s="24"/>
    </row>
    <row r="20" spans="1:8" ht="12.75">
      <c r="A20" s="4"/>
      <c r="B20" s="5"/>
      <c r="C20" s="5"/>
      <c r="D20" s="5"/>
      <c r="E20" s="2"/>
      <c r="F20" s="4"/>
      <c r="G20" s="26">
        <f>SUM(G12:G19)</f>
        <v>39905136.571</v>
      </c>
      <c r="H20" s="2"/>
    </row>
    <row r="23" ht="12.75">
      <c r="G23" s="29"/>
    </row>
    <row r="24" ht="12.75">
      <c r="G24" s="29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91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20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102">
      <c r="A15" s="14" t="s">
        <v>85</v>
      </c>
      <c r="B15" s="39"/>
      <c r="C15" s="19"/>
      <c r="D15" s="19"/>
      <c r="E15" s="1" t="s">
        <v>70</v>
      </c>
      <c r="F15" s="24" t="str">
        <f>'2016'!G12</f>
        <v>80 шт.</v>
      </c>
      <c r="G15" s="24">
        <f>'2016'!H12</f>
        <v>2688623</v>
      </c>
      <c r="H15" s="24" t="str">
        <f>'2016'!I12</f>
        <v>конкурс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2688623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92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/>
      <c r="G13" s="24"/>
      <c r="H13" s="24"/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102">
      <c r="A15" s="14" t="s">
        <v>85</v>
      </c>
      <c r="B15" s="39"/>
      <c r="C15" s="19"/>
      <c r="D15" s="19"/>
      <c r="E15" s="1" t="s">
        <v>70</v>
      </c>
      <c r="F15" s="24">
        <v>0</v>
      </c>
      <c r="G15" s="24">
        <v>0</v>
      </c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0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5" sqref="F15:H15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93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 t="str">
        <f>'2016'!G14</f>
        <v>5715,5л, 180кг</v>
      </c>
      <c r="G13" s="24">
        <f>'2016'!H14</f>
        <v>1189166.07</v>
      </c>
      <c r="H13" s="24" t="str">
        <f>'2016'!I14</f>
        <v>прямая закупка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102">
      <c r="A15" s="14" t="s">
        <v>85</v>
      </c>
      <c r="B15" s="39"/>
      <c r="C15" s="19"/>
      <c r="D15" s="19"/>
      <c r="E15" s="1" t="s">
        <v>70</v>
      </c>
      <c r="F15" s="24" t="str">
        <f>'2016'!G13</f>
        <v>11 386,40 м.</v>
      </c>
      <c r="G15" s="24">
        <f>'2016'!H13</f>
        <v>6485151.54</v>
      </c>
      <c r="H15" s="24">
        <f>'2016'!I13</f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f>'2016'!G24+'2016'!G25</f>
        <v>182605</v>
      </c>
      <c r="G17" s="24">
        <f>'2016'!H24+'2016'!H25</f>
        <v>8711504.55</v>
      </c>
      <c r="H17" s="24" t="s">
        <v>11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 t="s">
        <v>95</v>
      </c>
      <c r="G19" s="24">
        <f>'2016'!H15+'2016'!H16+'2016'!H17</f>
        <v>17328000.0018</v>
      </c>
      <c r="H19" s="24" t="s">
        <v>11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33713822.1618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100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/>
      <c r="G12" s="24">
        <f>январь!G12+февраль!G12+март!G12</f>
        <v>0</v>
      </c>
      <c r="H12" s="24"/>
    </row>
    <row r="13" spans="1:8" ht="12.75">
      <c r="A13" s="14" t="s">
        <v>83</v>
      </c>
      <c r="B13" s="39"/>
      <c r="C13" s="19"/>
      <c r="D13" s="19"/>
      <c r="E13" s="3" t="s">
        <v>72</v>
      </c>
      <c r="F13" s="24"/>
      <c r="G13" s="24">
        <f>январь!G13+февраль!G13+март!G13</f>
        <v>1189166.07</v>
      </c>
      <c r="H13" s="24"/>
    </row>
    <row r="14" spans="1:8" ht="12.75">
      <c r="A14" s="14" t="s">
        <v>84</v>
      </c>
      <c r="B14" s="39"/>
      <c r="C14" s="19"/>
      <c r="D14" s="19"/>
      <c r="E14" s="20" t="s">
        <v>74</v>
      </c>
      <c r="F14" s="24"/>
      <c r="G14" s="24">
        <f>январь!G14+февраль!G14+март!G14</f>
        <v>0</v>
      </c>
      <c r="H14" s="24"/>
    </row>
    <row r="15" spans="1:8" ht="102">
      <c r="A15" s="14" t="s">
        <v>85</v>
      </c>
      <c r="B15" s="39"/>
      <c r="C15" s="19"/>
      <c r="D15" s="19"/>
      <c r="E15" s="1" t="s">
        <v>70</v>
      </c>
      <c r="F15" s="24"/>
      <c r="G15" s="24">
        <f>январь!G15+февраль!G15+март!G15</f>
        <v>9173774.54</v>
      </c>
      <c r="H15" s="24"/>
    </row>
    <row r="16" spans="1:8" ht="12.75">
      <c r="A16" s="14" t="s">
        <v>86</v>
      </c>
      <c r="B16" s="39"/>
      <c r="C16" s="19"/>
      <c r="D16" s="19"/>
      <c r="E16" s="1" t="s">
        <v>68</v>
      </c>
      <c r="F16" s="24"/>
      <c r="G16" s="24">
        <f>январь!G16+февраль!G16+март!G16</f>
        <v>0</v>
      </c>
      <c r="H16" s="24"/>
    </row>
    <row r="17" spans="1:8" ht="12.75">
      <c r="A17" s="14" t="s">
        <v>87</v>
      </c>
      <c r="B17" s="39"/>
      <c r="C17" s="19"/>
      <c r="D17" s="19"/>
      <c r="E17" s="1" t="s">
        <v>67</v>
      </c>
      <c r="F17" s="24"/>
      <c r="G17" s="24">
        <f>январь!G17+февраль!G17+март!G17</f>
        <v>8711504.55</v>
      </c>
      <c r="H17" s="24"/>
    </row>
    <row r="18" spans="1:8" ht="12.75">
      <c r="A18" s="14" t="s">
        <v>89</v>
      </c>
      <c r="B18" s="39"/>
      <c r="C18" s="19"/>
      <c r="D18" s="19"/>
      <c r="E18" s="20" t="s">
        <v>88</v>
      </c>
      <c r="F18" s="24"/>
      <c r="G18" s="24">
        <f>январь!G18+февраль!G18+март!G18</f>
        <v>0</v>
      </c>
      <c r="H18" s="24"/>
    </row>
    <row r="19" spans="1:8" ht="12.75">
      <c r="A19" s="14" t="s">
        <v>94</v>
      </c>
      <c r="B19" s="40"/>
      <c r="C19" s="19"/>
      <c r="D19" s="19"/>
      <c r="E19" s="1" t="s">
        <v>90</v>
      </c>
      <c r="F19" s="24"/>
      <c r="G19" s="24">
        <f>январь!G19+февраль!G19+март!G19</f>
        <v>17328000.0018</v>
      </c>
      <c r="H19" s="24"/>
    </row>
    <row r="20" spans="1:8" ht="12.75">
      <c r="A20" s="4"/>
      <c r="B20" s="5"/>
      <c r="C20" s="5"/>
      <c r="D20" s="5"/>
      <c r="E20" s="2"/>
      <c r="F20" s="4"/>
      <c r="G20" s="26">
        <f>SUM(G12:G19)</f>
        <v>36402445.1618</v>
      </c>
      <c r="H20" s="2"/>
    </row>
    <row r="23" ht="12.75">
      <c r="G23" s="29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2" sqref="F12:H12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96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f>'2016'!G18</f>
        <v>168</v>
      </c>
      <c r="G12" s="24">
        <f>'2016'!H18</f>
        <v>2086134</v>
      </c>
      <c r="H12" s="24" t="str">
        <f>'2016'!I18</f>
        <v>котировка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102">
      <c r="A15" s="14" t="s">
        <v>85</v>
      </c>
      <c r="B15" s="39"/>
      <c r="C15" s="19"/>
      <c r="D15" s="19"/>
      <c r="E15" s="1" t="s">
        <v>70</v>
      </c>
      <c r="F15" s="24">
        <v>0</v>
      </c>
      <c r="G15" s="24">
        <v>0</v>
      </c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2086134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97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 t="s">
        <v>98</v>
      </c>
      <c r="G14" s="24">
        <f>'2016'!H19+'2016'!H20</f>
        <v>10011000</v>
      </c>
      <c r="H14" s="24" t="s">
        <v>99</v>
      </c>
    </row>
    <row r="15" spans="1:8" ht="102">
      <c r="A15" s="14" t="s">
        <v>85</v>
      </c>
      <c r="B15" s="39"/>
      <c r="C15" s="19"/>
      <c r="D15" s="19"/>
      <c r="E15" s="1" t="s">
        <v>70</v>
      </c>
      <c r="F15" s="24">
        <v>0</v>
      </c>
      <c r="G15" s="24">
        <v>0</v>
      </c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 t="str">
        <f>'2016'!G21</f>
        <v>520 кг.</v>
      </c>
      <c r="G16" s="24">
        <f>'2016'!H21</f>
        <v>225197.5</v>
      </c>
      <c r="H16" s="24" t="str">
        <f>'2016'!I21</f>
        <v>котировка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v>0</v>
      </c>
      <c r="G18" s="24">
        <v>0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10236197.5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112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>
        <v>0</v>
      </c>
      <c r="G12" s="24">
        <v>0</v>
      </c>
      <c r="H12" s="24">
        <v>0</v>
      </c>
    </row>
    <row r="13" spans="1:8" ht="12.75">
      <c r="A13" s="14" t="s">
        <v>83</v>
      </c>
      <c r="B13" s="39"/>
      <c r="C13" s="19"/>
      <c r="D13" s="19"/>
      <c r="E13" s="3" t="s">
        <v>72</v>
      </c>
      <c r="F13" s="24">
        <v>0</v>
      </c>
      <c r="G13" s="24">
        <v>0</v>
      </c>
      <c r="H13" s="24">
        <v>0</v>
      </c>
    </row>
    <row r="14" spans="1:8" ht="12.75">
      <c r="A14" s="14" t="s">
        <v>84</v>
      </c>
      <c r="B14" s="39"/>
      <c r="C14" s="19"/>
      <c r="D14" s="19"/>
      <c r="E14" s="20" t="s">
        <v>74</v>
      </c>
      <c r="F14" s="24">
        <v>0</v>
      </c>
      <c r="G14" s="24">
        <v>0</v>
      </c>
      <c r="H14" s="24">
        <v>0</v>
      </c>
    </row>
    <row r="15" spans="1:8" ht="82.5" customHeight="1">
      <c r="A15" s="14" t="s">
        <v>85</v>
      </c>
      <c r="B15" s="39"/>
      <c r="C15" s="19"/>
      <c r="D15" s="19"/>
      <c r="E15" s="1" t="s">
        <v>70</v>
      </c>
      <c r="F15" s="35" t="s">
        <v>111</v>
      </c>
      <c r="G15" s="24">
        <f>'2016'!H22+'2016'!H23+'2016'!H26+'2016'!H28</f>
        <v>13486786.559999999</v>
      </c>
      <c r="H15" s="24">
        <v>0</v>
      </c>
    </row>
    <row r="16" spans="1:8" ht="12.75">
      <c r="A16" s="14" t="s">
        <v>86</v>
      </c>
      <c r="B16" s="39"/>
      <c r="C16" s="19"/>
      <c r="D16" s="19"/>
      <c r="E16" s="1" t="s">
        <v>68</v>
      </c>
      <c r="F16" s="24">
        <v>0</v>
      </c>
      <c r="G16" s="24">
        <v>0</v>
      </c>
      <c r="H16" s="24">
        <v>0</v>
      </c>
    </row>
    <row r="17" spans="1:8" ht="12.75">
      <c r="A17" s="14" t="s">
        <v>87</v>
      </c>
      <c r="B17" s="39"/>
      <c r="C17" s="19"/>
      <c r="D17" s="19"/>
      <c r="E17" s="1" t="s">
        <v>67</v>
      </c>
      <c r="F17" s="24">
        <v>0</v>
      </c>
      <c r="G17" s="24">
        <v>0</v>
      </c>
      <c r="H17" s="24">
        <v>0</v>
      </c>
    </row>
    <row r="18" spans="1:8" ht="12.75">
      <c r="A18" s="14" t="s">
        <v>89</v>
      </c>
      <c r="B18" s="39"/>
      <c r="C18" s="19"/>
      <c r="D18" s="19"/>
      <c r="E18" s="20" t="s">
        <v>88</v>
      </c>
      <c r="F18" s="24">
        <f>'2016'!G27</f>
        <v>0</v>
      </c>
      <c r="G18" s="24">
        <f>'2016'!H27</f>
        <v>12484286.9</v>
      </c>
      <c r="H18" s="24">
        <v>0</v>
      </c>
    </row>
    <row r="19" spans="1:8" ht="12.75">
      <c r="A19" s="14" t="s">
        <v>94</v>
      </c>
      <c r="B19" s="40"/>
      <c r="C19" s="19"/>
      <c r="D19" s="19"/>
      <c r="E19" s="1" t="s">
        <v>90</v>
      </c>
      <c r="F19" s="24">
        <v>0</v>
      </c>
      <c r="G19" s="24">
        <v>0</v>
      </c>
      <c r="H19" s="24">
        <v>0</v>
      </c>
    </row>
    <row r="20" spans="1:8" ht="12.75">
      <c r="A20" s="4"/>
      <c r="B20" s="5"/>
      <c r="C20" s="5"/>
      <c r="D20" s="5"/>
      <c r="E20" s="2"/>
      <c r="F20" s="4"/>
      <c r="G20" s="26">
        <f>SUM(G12:G19)</f>
        <v>25971073.46</v>
      </c>
      <c r="H20" s="2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G21" sqref="G21"/>
    </sheetView>
  </sheetViews>
  <sheetFormatPr defaultColWidth="9.00390625" defaultRowHeight="12.75"/>
  <cols>
    <col min="1" max="1" width="8.25390625" style="0" customWidth="1"/>
    <col min="2" max="4" width="18.625" style="0" customWidth="1"/>
    <col min="5" max="5" width="31.00390625" style="0" customWidth="1"/>
    <col min="6" max="8" width="21.625" style="0" customWidth="1"/>
    <col min="9" max="9" width="18.625" style="0" customWidth="1"/>
  </cols>
  <sheetData>
    <row r="1" spans="1:8" ht="12.75">
      <c r="A1" s="4"/>
      <c r="B1" s="5"/>
      <c r="C1" s="5"/>
      <c r="D1" s="5"/>
      <c r="E1" s="2"/>
      <c r="F1" s="4"/>
      <c r="G1" s="6"/>
      <c r="H1" s="23" t="s">
        <v>3</v>
      </c>
    </row>
    <row r="2" spans="1:8" ht="12.75">
      <c r="A2" s="4"/>
      <c r="B2" s="5"/>
      <c r="C2" s="5"/>
      <c r="D2" s="5"/>
      <c r="E2" s="2"/>
      <c r="F2" s="4"/>
      <c r="G2" s="6"/>
      <c r="H2" s="23" t="s">
        <v>1</v>
      </c>
    </row>
    <row r="3" spans="1:8" ht="12.75">
      <c r="A3" s="4"/>
      <c r="B3" s="5"/>
      <c r="C3" s="5"/>
      <c r="D3" s="5"/>
      <c r="E3" s="2"/>
      <c r="F3" s="4"/>
      <c r="G3" s="6"/>
      <c r="H3" s="23" t="s">
        <v>2</v>
      </c>
    </row>
    <row r="4" spans="1:8" ht="12.75">
      <c r="A4" s="4"/>
      <c r="B4" s="5"/>
      <c r="C4" s="5"/>
      <c r="D4" s="5"/>
      <c r="E4" s="2"/>
      <c r="F4" s="4"/>
      <c r="G4" s="6"/>
      <c r="H4" s="2"/>
    </row>
    <row r="5" spans="1:8" ht="12.75">
      <c r="A5" s="4"/>
      <c r="B5" s="5"/>
      <c r="C5" s="5"/>
      <c r="D5" s="5"/>
      <c r="E5" s="2"/>
      <c r="F5" s="4"/>
      <c r="G5" s="6"/>
      <c r="H5" s="2"/>
    </row>
    <row r="6" spans="1:8" ht="15.75">
      <c r="A6" s="36" t="s">
        <v>4</v>
      </c>
      <c r="B6" s="36"/>
      <c r="C6" s="36"/>
      <c r="D6" s="36"/>
      <c r="E6" s="36"/>
      <c r="F6" s="36"/>
      <c r="G6" s="36"/>
      <c r="H6" s="36"/>
    </row>
    <row r="7" spans="1:8" ht="15.75">
      <c r="A7" s="36" t="s">
        <v>113</v>
      </c>
      <c r="B7" s="36"/>
      <c r="C7" s="36"/>
      <c r="D7" s="36"/>
      <c r="E7" s="36"/>
      <c r="F7" s="36"/>
      <c r="G7" s="36"/>
      <c r="H7" s="36"/>
    </row>
    <row r="8" spans="1:8" ht="15.75">
      <c r="A8" s="36"/>
      <c r="B8" s="36"/>
      <c r="C8" s="36"/>
      <c r="D8" s="36"/>
      <c r="E8" s="36"/>
      <c r="F8" s="36"/>
      <c r="G8" s="36"/>
      <c r="H8" s="36"/>
    </row>
    <row r="9" spans="1:8" ht="12.75">
      <c r="A9" s="4"/>
      <c r="B9" s="5"/>
      <c r="C9" s="5"/>
      <c r="D9" s="5"/>
      <c r="E9" s="2"/>
      <c r="F9" s="4"/>
      <c r="G9" s="6"/>
      <c r="H9" s="2"/>
    </row>
    <row r="10" spans="1:8" s="28" customFormat="1" ht="127.5">
      <c r="A10" s="27" t="s">
        <v>0</v>
      </c>
      <c r="B10" s="27" t="s">
        <v>7</v>
      </c>
      <c r="C10" s="27" t="s">
        <v>79</v>
      </c>
      <c r="D10" s="27" t="s">
        <v>80</v>
      </c>
      <c r="E10" s="27" t="s">
        <v>15</v>
      </c>
      <c r="F10" s="27" t="s">
        <v>14</v>
      </c>
      <c r="G10" s="25" t="s">
        <v>81</v>
      </c>
      <c r="H10" s="27" t="s">
        <v>9</v>
      </c>
    </row>
    <row r="11" spans="1:8" ht="12.75">
      <c r="A11" s="12">
        <v>1</v>
      </c>
      <c r="B11" s="12">
        <v>2</v>
      </c>
      <c r="C11" s="12">
        <v>3</v>
      </c>
      <c r="D11" s="12">
        <v>4</v>
      </c>
      <c r="E11" s="9">
        <v>5</v>
      </c>
      <c r="F11" s="12">
        <v>6</v>
      </c>
      <c r="G11" s="12">
        <v>7</v>
      </c>
      <c r="H11" s="9">
        <v>8</v>
      </c>
    </row>
    <row r="12" spans="1:8" ht="51">
      <c r="A12" s="14" t="s">
        <v>12</v>
      </c>
      <c r="B12" s="38" t="s">
        <v>82</v>
      </c>
      <c r="C12" s="19"/>
      <c r="D12" s="19"/>
      <c r="E12" s="20" t="s">
        <v>69</v>
      </c>
      <c r="F12" s="24"/>
      <c r="G12" s="24">
        <f>апрель!G12+май!G12+июнь!G12</f>
        <v>2086134</v>
      </c>
      <c r="H12" s="24"/>
    </row>
    <row r="13" spans="1:8" ht="12.75">
      <c r="A13" s="14" t="s">
        <v>83</v>
      </c>
      <c r="B13" s="39"/>
      <c r="C13" s="19"/>
      <c r="D13" s="19"/>
      <c r="E13" s="3" t="s">
        <v>72</v>
      </c>
      <c r="F13" s="24"/>
      <c r="G13" s="24">
        <f>апрель!G13+май!G13+июнь!G13</f>
        <v>0</v>
      </c>
      <c r="H13" s="24"/>
    </row>
    <row r="14" spans="1:8" ht="12.75">
      <c r="A14" s="14" t="s">
        <v>84</v>
      </c>
      <c r="B14" s="39"/>
      <c r="C14" s="19"/>
      <c r="D14" s="19"/>
      <c r="E14" s="20" t="s">
        <v>74</v>
      </c>
      <c r="F14" s="24"/>
      <c r="G14" s="24">
        <f>апрель!G14+май!G14+июнь!G14</f>
        <v>10011000</v>
      </c>
      <c r="H14" s="24"/>
    </row>
    <row r="15" spans="1:8" ht="102">
      <c r="A15" s="14" t="s">
        <v>85</v>
      </c>
      <c r="B15" s="39"/>
      <c r="C15" s="19"/>
      <c r="D15" s="19"/>
      <c r="E15" s="1" t="s">
        <v>70</v>
      </c>
      <c r="F15" s="24"/>
      <c r="G15" s="24">
        <f>апрель!G15+май!G15+июнь!G15</f>
        <v>13486786.559999999</v>
      </c>
      <c r="H15" s="24"/>
    </row>
    <row r="16" spans="1:8" ht="12.75">
      <c r="A16" s="14" t="s">
        <v>86</v>
      </c>
      <c r="B16" s="39"/>
      <c r="C16" s="19"/>
      <c r="D16" s="19"/>
      <c r="E16" s="1" t="s">
        <v>68</v>
      </c>
      <c r="F16" s="24"/>
      <c r="G16" s="24">
        <f>апрель!G16+май!G16+июнь!G16</f>
        <v>225197.5</v>
      </c>
      <c r="H16" s="24"/>
    </row>
    <row r="17" spans="1:8" ht="12.75">
      <c r="A17" s="14" t="s">
        <v>87</v>
      </c>
      <c r="B17" s="39"/>
      <c r="C17" s="19"/>
      <c r="D17" s="19"/>
      <c r="E17" s="1" t="s">
        <v>67</v>
      </c>
      <c r="F17" s="24"/>
      <c r="G17" s="24">
        <f>апрель!G17+май!G17+июнь!G17</f>
        <v>0</v>
      </c>
      <c r="H17" s="24"/>
    </row>
    <row r="18" spans="1:8" ht="12.75">
      <c r="A18" s="14" t="s">
        <v>89</v>
      </c>
      <c r="B18" s="39"/>
      <c r="C18" s="19"/>
      <c r="D18" s="19"/>
      <c r="E18" s="20" t="s">
        <v>88</v>
      </c>
      <c r="F18" s="24"/>
      <c r="G18" s="24">
        <f>апрель!G18+май!G18+июнь!G18</f>
        <v>12484286.9</v>
      </c>
      <c r="H18" s="24"/>
    </row>
    <row r="19" spans="1:8" ht="12.75">
      <c r="A19" s="14" t="s">
        <v>94</v>
      </c>
      <c r="B19" s="40"/>
      <c r="C19" s="19"/>
      <c r="D19" s="19"/>
      <c r="E19" s="1" t="s">
        <v>90</v>
      </c>
      <c r="F19" s="24"/>
      <c r="G19" s="24">
        <f>апрель!G19+май!G19+июнь!G19</f>
        <v>0</v>
      </c>
      <c r="H19" s="24"/>
    </row>
    <row r="20" spans="1:8" ht="12.75">
      <c r="A20" s="4"/>
      <c r="B20" s="5"/>
      <c r="C20" s="5"/>
      <c r="D20" s="5"/>
      <c r="E20" s="2"/>
      <c r="F20" s="4"/>
      <c r="G20" s="26">
        <f>SUM(G12:G19)</f>
        <v>38293404.96</v>
      </c>
      <c r="H20" s="2"/>
    </row>
    <row r="23" ht="12.75">
      <c r="G23" s="29"/>
    </row>
  </sheetData>
  <sheetProtection/>
  <mergeCells count="4">
    <mergeCell ref="A6:H6"/>
    <mergeCell ref="A7:H7"/>
    <mergeCell ref="A8:H8"/>
    <mergeCell ref="B12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Шамаева Ирина Олеговна</cp:lastModifiedBy>
  <cp:lastPrinted>2016-06-20T05:37:56Z</cp:lastPrinted>
  <dcterms:created xsi:type="dcterms:W3CDTF">2012-02-10T12:30:27Z</dcterms:created>
  <dcterms:modified xsi:type="dcterms:W3CDTF">2016-10-25T01:33:59Z</dcterms:modified>
  <cp:category/>
  <cp:version/>
  <cp:contentType/>
  <cp:contentStatus/>
</cp:coreProperties>
</file>