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p02\UMTO\ОМТСиТ 2016 г\ФАС\2014\"/>
    </mc:Choice>
  </mc:AlternateContent>
  <bookViews>
    <workbookView xWindow="0" yWindow="0" windowWidth="28770" windowHeight="11970" tabRatio="616" firstSheet="1" activeTab="3"/>
  </bookViews>
  <sheets>
    <sheet name="2015" sheetId="1" state="hidden" r:id="rId1"/>
    <sheet name="январь" sheetId="2" r:id="rId2"/>
    <sheet name="февраль" sheetId="3" r:id="rId3"/>
    <sheet name="март" sheetId="4" r:id="rId4"/>
    <sheet name="1 квартал" sheetId="14" r:id="rId5"/>
    <sheet name="апрель" sheetId="5" r:id="rId6"/>
    <sheet name="май" sheetId="6" r:id="rId7"/>
    <sheet name="июнь" sheetId="7" r:id="rId8"/>
    <sheet name="2 квартал" sheetId="15" r:id="rId9"/>
    <sheet name="июль" sheetId="8" r:id="rId10"/>
    <sheet name="август" sheetId="9" r:id="rId11"/>
    <sheet name="сентябрь" sheetId="10" r:id="rId12"/>
    <sheet name="3 квартал" sheetId="16" r:id="rId13"/>
    <sheet name="октябрь" sheetId="11" r:id="rId14"/>
    <sheet name="ноябрь" sheetId="12" r:id="rId15"/>
    <sheet name="декабрь" sheetId="13" r:id="rId16"/>
    <sheet name="4 квартал" sheetId="17" r:id="rId17"/>
    <sheet name="за 2014" sheetId="18" r:id="rId18"/>
  </sheets>
  <definedNames>
    <definedName name="_xlnm._FilterDatabase" localSheetId="0" hidden="1">'2015'!$A$10:$L$50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8" l="1"/>
  <c r="G14" i="18"/>
  <c r="G15" i="18"/>
  <c r="G16" i="18"/>
  <c r="G17" i="18"/>
  <c r="G18" i="18"/>
  <c r="G13" i="17"/>
  <c r="G14" i="17"/>
  <c r="G15" i="17"/>
  <c r="G16" i="17"/>
  <c r="G17" i="17"/>
  <c r="G18" i="17"/>
  <c r="F12" i="15"/>
  <c r="G12" i="15"/>
  <c r="G13" i="15"/>
  <c r="G14" i="15"/>
  <c r="G15" i="15"/>
  <c r="G16" i="15"/>
  <c r="G17" i="15"/>
  <c r="G18" i="15"/>
  <c r="G18" i="7"/>
  <c r="G13" i="7"/>
  <c r="G14" i="7"/>
  <c r="G15" i="7"/>
  <c r="G12" i="7"/>
  <c r="G13" i="6"/>
  <c r="G14" i="6"/>
  <c r="G15" i="6"/>
  <c r="G16" i="6"/>
  <c r="G17" i="6"/>
  <c r="G18" i="6"/>
  <c r="G12" i="6"/>
  <c r="G13" i="5"/>
  <c r="G14" i="5"/>
  <c r="G15" i="5"/>
  <c r="G16" i="5"/>
  <c r="G17" i="5"/>
  <c r="G18" i="5"/>
  <c r="G12" i="5"/>
  <c r="F14" i="2"/>
  <c r="F12" i="14"/>
  <c r="G13" i="4"/>
  <c r="G14" i="4"/>
  <c r="G15" i="4"/>
  <c r="G16" i="4"/>
  <c r="G17" i="4"/>
  <c r="G18" i="4"/>
  <c r="G12" i="4"/>
  <c r="G18" i="2"/>
  <c r="G17" i="2"/>
  <c r="G13" i="2"/>
  <c r="G14" i="2"/>
  <c r="G15" i="2"/>
  <c r="G12" i="2"/>
  <c r="G14" i="16" l="1"/>
  <c r="F14" i="16"/>
  <c r="F16" i="17"/>
  <c r="G16" i="16"/>
  <c r="F16" i="15"/>
  <c r="G16" i="2" l="1"/>
  <c r="G16" i="14" s="1"/>
  <c r="H50" i="1" l="1"/>
  <c r="G19" i="10"/>
  <c r="G19" i="9"/>
  <c r="G13" i="16" l="1"/>
  <c r="G15" i="16"/>
  <c r="G17" i="16"/>
  <c r="G12" i="16"/>
  <c r="G18" i="14"/>
  <c r="G43" i="1"/>
  <c r="G19" i="12"/>
  <c r="G19" i="11"/>
  <c r="H18" i="7"/>
  <c r="G19" i="7"/>
  <c r="G19" i="4"/>
  <c r="G19" i="3"/>
  <c r="G15" i="14"/>
  <c r="G14" i="14"/>
  <c r="G13" i="14"/>
  <c r="H53" i="1"/>
  <c r="G12" i="14" l="1"/>
  <c r="G19" i="2"/>
  <c r="G19" i="6"/>
  <c r="G19" i="8"/>
  <c r="G19" i="5"/>
  <c r="G12" i="17"/>
  <c r="G19" i="13"/>
  <c r="G17" i="14"/>
  <c r="G18" i="16"/>
  <c r="A21" i="1"/>
  <c r="A23" i="1" s="1"/>
  <c r="A32" i="1"/>
  <c r="A33" i="1" s="1"/>
  <c r="G12" i="18" l="1"/>
  <c r="G19" i="17"/>
  <c r="G19" i="15"/>
  <c r="G19" i="14"/>
  <c r="G19" i="16"/>
  <c r="A24" i="1"/>
  <c r="A37" i="1" s="1"/>
  <c r="A34" i="1"/>
  <c r="A35" i="1" s="1"/>
  <c r="G19" i="18" l="1"/>
  <c r="A38" i="1"/>
  <c r="A42" i="1" s="1"/>
  <c r="A36" i="1"/>
  <c r="A13" i="1" s="1"/>
  <c r="A25" i="1" l="1"/>
  <c r="A26" i="1" s="1"/>
  <c r="A28" i="1" s="1"/>
  <c r="A29" i="1" s="1"/>
  <c r="A22" i="1"/>
  <c r="A30" i="1" l="1"/>
  <c r="A39" i="1" s="1"/>
  <c r="A19" i="1"/>
  <c r="A20" i="1" s="1"/>
  <c r="A40" i="1" l="1"/>
  <c r="A41" i="1" s="1"/>
  <c r="A43" i="1"/>
  <c r="A48" i="1" s="1"/>
  <c r="A49" i="1" l="1"/>
  <c r="A44" i="1"/>
  <c r="A45" i="1" s="1"/>
  <c r="A46" i="1" s="1"/>
  <c r="A47" i="1" s="1"/>
  <c r="A12" i="1" s="1"/>
  <c r="A14" i="1" s="1"/>
  <c r="A15" i="1" s="1"/>
  <c r="A16" i="1" s="1"/>
  <c r="A27" i="1" s="1"/>
  <c r="A17" i="1" s="1"/>
  <c r="A18" i="1" s="1"/>
</calcChain>
</file>

<file path=xl/sharedStrings.xml><?xml version="1.0" encoding="utf-8"?>
<sst xmlns="http://schemas.openxmlformats.org/spreadsheetml/2006/main" count="819" uniqueCount="190">
  <si>
    <t>декабрь</t>
  </si>
  <si>
    <t>194/15-мтс от 28.12.2015г</t>
  </si>
  <si>
    <t>ООО "Сервис-Ойл"</t>
  </si>
  <si>
    <t>конкурс</t>
  </si>
  <si>
    <t>Бензин и дизтопливо</t>
  </si>
  <si>
    <t>193/15-мтс от 28.12.2015г</t>
  </si>
  <si>
    <t>АО "Саханефтегазсбыт"</t>
  </si>
  <si>
    <t>198/15-мтс от 28.12.2015</t>
  </si>
  <si>
    <t>ООО ТД Ставропольхимстрой</t>
  </si>
  <si>
    <t>конкурс в эл.форме</t>
  </si>
  <si>
    <t>420 шт.</t>
  </si>
  <si>
    <t>поставка запасных частей к снегоболотоходам ГАЗ 34039-32 ЗАО "ЗЗГТ"</t>
  </si>
  <si>
    <t>Запчасти и материалы для текущего ремонта и обслуживания автотранспортной, специальной и тракторной техники</t>
  </si>
  <si>
    <t>185/15-мтс от 15.12.2015г.</t>
  </si>
  <si>
    <t>ООО "Саха Универсал"</t>
  </si>
  <si>
    <t>запрос котировок</t>
  </si>
  <si>
    <t>2 000 м., 835 шт.</t>
  </si>
  <si>
    <t>Поставка электротехнической продукции на 2016 год</t>
  </si>
  <si>
    <t>Электротехнические материалы</t>
  </si>
  <si>
    <t>ноябрь</t>
  </si>
  <si>
    <t>182/15-мтс от 30.11.2015г.</t>
  </si>
  <si>
    <t>ООО НПО "Турбулентность"</t>
  </si>
  <si>
    <t>1 шт.</t>
  </si>
  <si>
    <t>Поверочная установка СПУ</t>
  </si>
  <si>
    <t>Оборудование</t>
  </si>
  <si>
    <t>171/15-мтс от 05.11.2015г</t>
  </si>
  <si>
    <t>ООО "Сельгазстрой"</t>
  </si>
  <si>
    <t>Поставка ПГБ-7000-2Н-ХЛ1</t>
  </si>
  <si>
    <t>октябрь</t>
  </si>
  <si>
    <t>159/15-мтс от 06.10.2015г</t>
  </si>
  <si>
    <t>154/15-мтс от 06.10.2015г</t>
  </si>
  <si>
    <t>ОАО "Саханефтегазсбыт"</t>
  </si>
  <si>
    <t>август</t>
  </si>
  <si>
    <t>142/15-мтс от 12.08.2015</t>
  </si>
  <si>
    <t>ООО КОЛМИ</t>
  </si>
  <si>
    <t>открытый конкурс</t>
  </si>
  <si>
    <t>поставка транспортных средств группы УАЗ</t>
  </si>
  <si>
    <t>Автотранспорт (приобретение техники)</t>
  </si>
  <si>
    <t>июль</t>
  </si>
  <si>
    <t>123/15-мтс от 09.07.2015</t>
  </si>
  <si>
    <t>ООО "ПОЛИПЛАСТИК Сибирь"</t>
  </si>
  <si>
    <t>521 м., 72 шт.</t>
  </si>
  <si>
    <t>Поставка ПЭ труб и фитингов</t>
  </si>
  <si>
    <t>Материалы на текущий ремонт, обслуживание и эксплуатацию производственного оборудования и сооружений, кроме строительных материалов и инструментов (в статью также входят запорная арматура, трубы (не строительные), детали и т.п. )</t>
  </si>
  <si>
    <t>июнь</t>
  </si>
  <si>
    <t>93/15-мтс от 08.06.2015</t>
  </si>
  <si>
    <t>ООО ТД "Ставропольхимстрой"</t>
  </si>
  <si>
    <t>9 шт.</t>
  </si>
  <si>
    <t>Поставка ТС группы ГАЗ</t>
  </si>
  <si>
    <t>114/15-мтс от 25.06.2015г</t>
  </si>
  <si>
    <t>110/15-мтс от 25.06.2015г</t>
  </si>
  <si>
    <t>102/15-МТС ОТ 22.06.2015</t>
  </si>
  <si>
    <t>ООО ТД "Новоснаб"</t>
  </si>
  <si>
    <t>29,005 тн.</t>
  </si>
  <si>
    <t>Поставка изоляционных материалов</t>
  </si>
  <si>
    <t>100/15-мтс от 18.06.2015</t>
  </si>
  <si>
    <t>32 990,46 м., 6 207 шт.</t>
  </si>
  <si>
    <t>Поставка трубной продукции и фитингов ПЭ</t>
  </si>
  <si>
    <t>99/15-мтс от 17.06.2015</t>
  </si>
  <si>
    <t>ООО "УралТрубоДеталь"</t>
  </si>
  <si>
    <t>694 шт.</t>
  </si>
  <si>
    <t>Поставка тройников</t>
  </si>
  <si>
    <t>98/15-мтс от 15.06.2015</t>
  </si>
  <si>
    <t>ООО "ТД Русмет-Урал"</t>
  </si>
  <si>
    <t>171,889 тн.</t>
  </si>
  <si>
    <t>Поставка трубной продукции</t>
  </si>
  <si>
    <t>май</t>
  </si>
  <si>
    <t>82/15-мтс от 20.05.2015</t>
  </si>
  <si>
    <t>ООО "Инвестстрой"</t>
  </si>
  <si>
    <t>Поставка ПГБ</t>
  </si>
  <si>
    <t>78/15-мтс от 13.05.2015</t>
  </si>
  <si>
    <t>ООО "Металлоцентр Лидер-М"</t>
  </si>
  <si>
    <t>2 774 шт.</t>
  </si>
  <si>
    <t>Поставка соединительных деталей и запорной арматуры</t>
  </si>
  <si>
    <t>1</t>
  </si>
  <si>
    <t>74/15-мтс от 08.05.2016</t>
  </si>
  <si>
    <t>ООО "ПКП "ТрансГазСервис"</t>
  </si>
  <si>
    <t>249 шт.</t>
  </si>
  <si>
    <t>запасные части газового оборудования ГРП</t>
  </si>
  <si>
    <t>Прочие материалы</t>
  </si>
  <si>
    <t>73/15-мтс от 06.05.2015</t>
  </si>
  <si>
    <t>3 шт.</t>
  </si>
  <si>
    <t>Поставка УАЗ 390995-440</t>
  </si>
  <si>
    <t>71/15-мтс от 05.05.2015</t>
  </si>
  <si>
    <t>ООО "Велес"</t>
  </si>
  <si>
    <t>апрель</t>
  </si>
  <si>
    <t>68/15-мтс от 15.04.2015</t>
  </si>
  <si>
    <t>ИП Халилова Н.Н.</t>
  </si>
  <si>
    <t>2231 шт.</t>
  </si>
  <si>
    <t>поставка запасных частей шин акуумуляторов</t>
  </si>
  <si>
    <t>65//15-мтс 10.04.2015</t>
  </si>
  <si>
    <t>ООО "КОЛМИ"</t>
  </si>
  <si>
    <t>поставка транспортного Лада Ларгус универсал</t>
  </si>
  <si>
    <t>63/15-мтс от 09.04.2015</t>
  </si>
  <si>
    <t>54/15-мтс от 01.04.2015г</t>
  </si>
  <si>
    <t>53/15-мтс от 01.04.2015г</t>
  </si>
  <si>
    <t>март</t>
  </si>
  <si>
    <t>47/15-мтс от 20.03.2015г</t>
  </si>
  <si>
    <t>ООО "Унион-Т"</t>
  </si>
  <si>
    <t>Поставка спецодежды для подразделений общества на 2015 год</t>
  </si>
  <si>
    <t>февраль</t>
  </si>
  <si>
    <t>33/15-мтс от 26.02.2015г</t>
  </si>
  <si>
    <t>31/15-мтс от 26.02.2015г</t>
  </si>
  <si>
    <t>январь</t>
  </si>
  <si>
    <t>19/15-мтс от 29.01.2015г.</t>
  </si>
  <si>
    <t>18/15-мтс от 29.01.2015г</t>
  </si>
  <si>
    <t>17/15-мтс от 29.01.2015г</t>
  </si>
  <si>
    <t>14/15-мтс от 22.01.2015г.</t>
  </si>
  <si>
    <t>ООО "ВолгаПромКонтракт"</t>
  </si>
  <si>
    <t>90 шт.</t>
  </si>
  <si>
    <t>Соединительные детали</t>
  </si>
  <si>
    <t>12/15-мтс от 22.01.2015г.</t>
  </si>
  <si>
    <t>ООО "Камский ЭнергоАльянс"</t>
  </si>
  <si>
    <t>2 000 м., 1 343 шт.</t>
  </si>
  <si>
    <t>Электротехническая продукция</t>
  </si>
  <si>
    <t>9/15-мтс от 22.01.2015г.</t>
  </si>
  <si>
    <t>ООО ТД "Русмет-Урал"</t>
  </si>
  <si>
    <t>76,800 тн.</t>
  </si>
  <si>
    <t>Трубная продукция</t>
  </si>
  <si>
    <t>8/15-мтс от 21.01.2015г.</t>
  </si>
  <si>
    <t>ОАО "Казанский опытно-экспериментальный завод "Прибор"</t>
  </si>
  <si>
    <t>2 шт.</t>
  </si>
  <si>
    <t>Поставка поверочной установки и комплекса поверки электронных корректоров</t>
  </si>
  <si>
    <t>7/15-мтс от 19.01.2015г.</t>
  </si>
  <si>
    <t>ООО Торговый Дом "Ставропольхимстрой"</t>
  </si>
  <si>
    <t>Газораспределительные сети</t>
  </si>
  <si>
    <t>Способы приобретения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</si>
  <si>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Стоимость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</si>
  <si>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Объемы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газораспределительной сети</t>
  </si>
  <si>
    <t>Виды (группы) товаров (работ, услуг), необходимых для оказания услуг по транспортировке газа по газораспределительной сети</t>
  </si>
  <si>
    <t>Зона выхода из газораспределительной сети</t>
  </si>
  <si>
    <t>Зона входа в газораспределительную сеть</t>
  </si>
  <si>
    <t>Наименование газораспредели-тельной сети</t>
  </si>
  <si>
    <t>№ п/п</t>
  </si>
  <si>
    <t>необходимых для оказания услуг по транспортировке газа по газораспределительным сетям за 2015г.</t>
  </si>
  <si>
    <t>Информация о способах приобретения, стоимости и об объемах товаров,</t>
  </si>
  <si>
    <t>от 23.12.2011 № 893</t>
  </si>
  <si>
    <t>к приказу ФАС России</t>
  </si>
  <si>
    <t>Приложение 5</t>
  </si>
  <si>
    <t>Техника (приобретение)</t>
  </si>
  <si>
    <t>2</t>
  </si>
  <si>
    <t>3</t>
  </si>
  <si>
    <t>4</t>
  </si>
  <si>
    <t>5</t>
  </si>
  <si>
    <t>6</t>
  </si>
  <si>
    <t>7</t>
  </si>
  <si>
    <t>Стоимость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газораспределительной сети</t>
  </si>
  <si>
    <t>Марченко</t>
  </si>
  <si>
    <t>марченко</t>
  </si>
  <si>
    <t>-</t>
  </si>
  <si>
    <t>74575л</t>
  </si>
  <si>
    <t>Сотников</t>
  </si>
  <si>
    <t>744,72 кв.м.</t>
  </si>
  <si>
    <t>1659 шт.</t>
  </si>
  <si>
    <t>котировки</t>
  </si>
  <si>
    <t>Захаров перевозка трубы д.325х6 09Г2С  в трехслойной изоляции  198,738 т без конкурса</t>
  </si>
  <si>
    <t>Захаров тахографы  13 комплектов</t>
  </si>
  <si>
    <t>необходимых для оказания услуг по транспортировке газа по газораспределительным сетям АО "Сахатранснефтегаз" за январь 2014г.</t>
  </si>
  <si>
    <t>2 ед.</t>
  </si>
  <si>
    <t>314507 л</t>
  </si>
  <si>
    <t>необходимых для оказания услуг по транспортировке газа по газораспределительным сетям АО "Сахатранснефтегаз" за февраль 2014г.</t>
  </si>
  <si>
    <t>необходимых для оказания услуг по транспортировке газа по газораспределительным сетям АО "Сахатранснефтегаз" за март 2014г.</t>
  </si>
  <si>
    <t>12 ед.</t>
  </si>
  <si>
    <t>14 ед.</t>
  </si>
  <si>
    <t>необходимых для оказания услуг по транспортировке газа по газораспределительным сетям АО "Сахатранснефтегаз" за I квартал 2014г.</t>
  </si>
  <si>
    <t>4 ед.</t>
  </si>
  <si>
    <t>необходимых для оказания услуг по транспортировке газа по газораспределительным сетям АО "Сахатранснефтегаз" за апрель 2014г.</t>
  </si>
  <si>
    <t>13 комплектов, 1659 шт.</t>
  </si>
  <si>
    <t>необходимых для оказания услуг по транспортировке газа по газораспределительным сетям АО "Сахатранснефтегаз" за май 2014г.</t>
  </si>
  <si>
    <t>3 ед.</t>
  </si>
  <si>
    <t>необходимых для оказания услуг по транспортировке газа по газораспределительным сетям АО "Сахатранснефтегаз" за июнь 2014г.</t>
  </si>
  <si>
    <t>прямая закупка</t>
  </si>
  <si>
    <t>9 ед.</t>
  </si>
  <si>
    <t>необходимых для оказания услуг по транспортировке газа по газораспределительным сетям АО "Сахатранснефтегаз" за II  квартал 2014г.</t>
  </si>
  <si>
    <t>необходимых для оказания услуг по транспортировке газа по газораспределительным сетям АО "Сахатранснефтегаз" за июль 2014г.</t>
  </si>
  <si>
    <t>необходимых для оказания услуг по транспортировке газа по газораспределительным сетям АО "Сахатранснефтегаз" за август 2014г.</t>
  </si>
  <si>
    <t>необходимых для оказания услуг по транспортировке газа по газораспределительным сетям АО "Сахатранснефтегаз" за сентябрь 2014г.</t>
  </si>
  <si>
    <t>18 шт.</t>
  </si>
  <si>
    <t>253612 л</t>
  </si>
  <si>
    <t>57281 л</t>
  </si>
  <si>
    <t>310893 л</t>
  </si>
  <si>
    <t>необходимых для оказания услуг по транспортировке газа по газораспределительным сетям АО "Сахатранснефтегаз" за III квартал 2014г.</t>
  </si>
  <si>
    <t>необходимых для оказания услуг по транспортировке газа по газораспределительным сетям АО "Сахатранснефтегаз" за октябрь 2014г.</t>
  </si>
  <si>
    <t>6,100 тн</t>
  </si>
  <si>
    <t>2  ед.</t>
  </si>
  <si>
    <t>необходимых для оказания услуг по транспортировке газа по газораспределительным сетям АО "Сахатранснефтегаз" за ноябрь 2014г.</t>
  </si>
  <si>
    <t>необходимых для оказания услуг по транспортировке газа по газораспределительным сетям АО "Сахатранснефтегаз" за декабрь 2014г.</t>
  </si>
  <si>
    <t>необходимых для оказания услуг по транспортировке газа по газораспределительным сетям АО "Сахатранснефтегаз" за IV квартал 2014г.</t>
  </si>
  <si>
    <t>необходимых для оказания услуг по транспортировке газа по газораспределительным сетям АО "Сахатранснефтегаз" за 2014г.</t>
  </si>
  <si>
    <t>198,738 тн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</si>
</sst>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/>
    <xf numFmtId="0" fontId="3" fillId="0" borderId="1" xfId="0" applyFont="1" applyFill="1" applyBorder="1"/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164" fontId="3" fillId="0" borderId="0" xfId="0" applyNumberFormat="1" applyFont="1" applyFill="1"/>
    <xf numFmtId="0" fontId="1" fillId="0" borderId="0" xfId="0" applyFont="1" applyFill="1" applyAlignment="1">
      <alignment horizontal="right" wrapText="1"/>
    </xf>
    <xf numFmtId="164" fontId="1" fillId="0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/>
    <xf numFmtId="0" fontId="1" fillId="3" borderId="0" xfId="0" applyFont="1" applyFill="1" applyAlignment="1">
      <alignment horizontal="center" vertical="top"/>
    </xf>
    <xf numFmtId="0" fontId="1" fillId="3" borderId="0" xfId="0" applyFont="1" applyFill="1" applyBorder="1"/>
    <xf numFmtId="165" fontId="3" fillId="0" borderId="0" xfId="0" applyNumberFormat="1" applyFont="1" applyFill="1"/>
    <xf numFmtId="165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37" zoomScaleNormal="100" zoomScaleSheetLayoutView="100" workbookViewId="0">
      <selection activeCell="H51" sqref="H51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30.7109375" style="2" customWidth="1"/>
    <col min="7" max="7" width="21.28515625" style="4" customWidth="1"/>
    <col min="8" max="8" width="21.28515625" style="3" customWidth="1"/>
    <col min="9" max="9" width="21.28515625" style="1" customWidth="1"/>
    <col min="10" max="11" width="25.28515625" style="2" customWidth="1"/>
    <col min="12" max="16384" width="9.140625" style="1"/>
  </cols>
  <sheetData>
    <row r="1" spans="1:12" x14ac:dyDescent="0.2">
      <c r="I1" s="25" t="s">
        <v>138</v>
      </c>
    </row>
    <row r="2" spans="1:12" x14ac:dyDescent="0.2">
      <c r="I2" s="25" t="s">
        <v>137</v>
      </c>
    </row>
    <row r="3" spans="1:12" x14ac:dyDescent="0.2">
      <c r="I3" s="25" t="s">
        <v>136</v>
      </c>
    </row>
    <row r="6" spans="1:12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45"/>
      <c r="J6" s="24"/>
      <c r="K6" s="24"/>
    </row>
    <row r="7" spans="1:12" s="23" customFormat="1" ht="15.75" x14ac:dyDescent="0.25">
      <c r="A7" s="46" t="s">
        <v>134</v>
      </c>
      <c r="B7" s="46"/>
      <c r="C7" s="46"/>
      <c r="D7" s="46"/>
      <c r="E7" s="46"/>
      <c r="F7" s="46"/>
      <c r="G7" s="46"/>
      <c r="H7" s="46"/>
      <c r="I7" s="46"/>
      <c r="J7" s="24"/>
      <c r="K7" s="24"/>
    </row>
    <row r="8" spans="1:12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45"/>
      <c r="J8" s="24"/>
      <c r="K8" s="24"/>
    </row>
    <row r="10" spans="1:12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/>
      <c r="G10" s="21" t="s">
        <v>128</v>
      </c>
      <c r="H10" s="22" t="s">
        <v>127</v>
      </c>
      <c r="I10" s="21" t="s">
        <v>126</v>
      </c>
    </row>
    <row r="11" spans="1:12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1"/>
      <c r="G11" s="20">
        <v>6</v>
      </c>
      <c r="H11" s="20">
        <v>7</v>
      </c>
      <c r="I11" s="20">
        <v>8</v>
      </c>
      <c r="J11" s="19"/>
      <c r="K11" s="19"/>
    </row>
    <row r="12" spans="1:12" ht="38.25" x14ac:dyDescent="0.2">
      <c r="A12" s="10">
        <f>A47+1</f>
        <v>20</v>
      </c>
      <c r="B12" s="17" t="s">
        <v>125</v>
      </c>
      <c r="C12" s="5"/>
      <c r="D12" s="5"/>
      <c r="E12" s="8" t="s">
        <v>12</v>
      </c>
      <c r="F12" s="8" t="s">
        <v>11</v>
      </c>
      <c r="G12" s="7">
        <v>503</v>
      </c>
      <c r="H12" s="6">
        <v>1727110</v>
      </c>
      <c r="I12" s="8" t="s">
        <v>3</v>
      </c>
      <c r="J12" s="2" t="s">
        <v>124</v>
      </c>
      <c r="K12" s="2" t="s">
        <v>123</v>
      </c>
      <c r="L12" s="1" t="s">
        <v>103</v>
      </c>
    </row>
    <row r="13" spans="1:12" ht="38.25" x14ac:dyDescent="0.2">
      <c r="A13" s="10">
        <f>A36+1</f>
        <v>7</v>
      </c>
      <c r="B13" s="5"/>
      <c r="C13" s="5"/>
      <c r="D13" s="5"/>
      <c r="E13" s="8" t="s">
        <v>24</v>
      </c>
      <c r="F13" s="8" t="s">
        <v>122</v>
      </c>
      <c r="G13" s="7" t="s">
        <v>121</v>
      </c>
      <c r="H13" s="6">
        <v>9086000</v>
      </c>
      <c r="I13" s="5" t="s">
        <v>3</v>
      </c>
      <c r="J13" s="2" t="s">
        <v>120</v>
      </c>
      <c r="K13" s="2" t="s">
        <v>119</v>
      </c>
      <c r="L13" s="1" t="s">
        <v>103</v>
      </c>
    </row>
    <row r="14" spans="1:12" ht="63.75" x14ac:dyDescent="0.2">
      <c r="A14" s="10">
        <f>A12+1</f>
        <v>21</v>
      </c>
      <c r="B14" s="5"/>
      <c r="C14" s="5"/>
      <c r="D14" s="5"/>
      <c r="E14" s="9" t="s">
        <v>43</v>
      </c>
      <c r="F14" s="8" t="s">
        <v>118</v>
      </c>
      <c r="G14" s="7" t="s">
        <v>117</v>
      </c>
      <c r="H14" s="6">
        <v>5575585.2300000004</v>
      </c>
      <c r="I14" s="8" t="s">
        <v>3</v>
      </c>
      <c r="J14" s="2" t="s">
        <v>116</v>
      </c>
      <c r="K14" s="2" t="s">
        <v>115</v>
      </c>
      <c r="L14" s="1" t="s">
        <v>103</v>
      </c>
    </row>
    <row r="15" spans="1:12" ht="25.5" x14ac:dyDescent="0.2">
      <c r="A15" s="10">
        <f>A14+1</f>
        <v>22</v>
      </c>
      <c r="B15" s="5"/>
      <c r="C15" s="5"/>
      <c r="D15" s="5"/>
      <c r="E15" s="9" t="s">
        <v>18</v>
      </c>
      <c r="F15" s="8" t="s">
        <v>114</v>
      </c>
      <c r="G15" s="7" t="s">
        <v>113</v>
      </c>
      <c r="H15" s="6">
        <v>1331895.57</v>
      </c>
      <c r="I15" s="8" t="s">
        <v>15</v>
      </c>
      <c r="J15" s="2" t="s">
        <v>112</v>
      </c>
      <c r="K15" s="2" t="s">
        <v>111</v>
      </c>
      <c r="L15" s="1" t="s">
        <v>103</v>
      </c>
    </row>
    <row r="16" spans="1:12" ht="63.75" x14ac:dyDescent="0.2">
      <c r="A16" s="10">
        <f>A15+1</f>
        <v>23</v>
      </c>
      <c r="B16" s="5"/>
      <c r="C16" s="5"/>
      <c r="D16" s="5"/>
      <c r="E16" s="9" t="s">
        <v>43</v>
      </c>
      <c r="F16" s="8" t="s">
        <v>110</v>
      </c>
      <c r="G16" s="7" t="s">
        <v>109</v>
      </c>
      <c r="H16" s="6">
        <v>165193.69</v>
      </c>
      <c r="I16" s="8" t="s">
        <v>15</v>
      </c>
      <c r="J16" s="2" t="s">
        <v>108</v>
      </c>
      <c r="K16" s="2" t="s">
        <v>107</v>
      </c>
      <c r="L16" s="1" t="s">
        <v>103</v>
      </c>
    </row>
    <row r="17" spans="1:13" x14ac:dyDescent="0.2">
      <c r="A17" s="10">
        <f>A27+1</f>
        <v>25</v>
      </c>
      <c r="B17" s="5"/>
      <c r="C17" s="5"/>
      <c r="D17" s="5"/>
      <c r="E17" s="9" t="s">
        <v>4</v>
      </c>
      <c r="F17" s="8"/>
      <c r="G17" s="7">
        <v>71500</v>
      </c>
      <c r="H17" s="6">
        <v>3202561.4</v>
      </c>
      <c r="I17" s="5" t="s">
        <v>15</v>
      </c>
      <c r="J17" s="2" t="s">
        <v>2</v>
      </c>
      <c r="K17" s="2" t="s">
        <v>106</v>
      </c>
      <c r="L17" s="1" t="s">
        <v>103</v>
      </c>
    </row>
    <row r="18" spans="1:13" x14ac:dyDescent="0.2">
      <c r="A18" s="10">
        <f>A17+1</f>
        <v>26</v>
      </c>
      <c r="B18" s="5"/>
      <c r="C18" s="5"/>
      <c r="D18" s="5"/>
      <c r="E18" s="9" t="s">
        <v>4</v>
      </c>
      <c r="F18" s="8"/>
      <c r="G18" s="7">
        <v>17970</v>
      </c>
      <c r="H18" s="6">
        <v>770772</v>
      </c>
      <c r="I18" s="5" t="s">
        <v>15</v>
      </c>
      <c r="J18" s="2" t="s">
        <v>2</v>
      </c>
      <c r="K18" s="2" t="s">
        <v>105</v>
      </c>
      <c r="L18" s="1" t="s">
        <v>103</v>
      </c>
    </row>
    <row r="19" spans="1:13" x14ac:dyDescent="0.2">
      <c r="A19" s="10">
        <f>A29+1</f>
        <v>12</v>
      </c>
      <c r="B19" s="5"/>
      <c r="C19" s="5"/>
      <c r="D19" s="5"/>
      <c r="E19" s="9" t="s">
        <v>4</v>
      </c>
      <c r="F19" s="8"/>
      <c r="G19" s="7">
        <v>15930</v>
      </c>
      <c r="H19" s="6">
        <v>704415.5</v>
      </c>
      <c r="I19" s="5" t="s">
        <v>15</v>
      </c>
      <c r="J19" s="2" t="s">
        <v>31</v>
      </c>
      <c r="K19" s="2" t="s">
        <v>104</v>
      </c>
      <c r="L19" s="1" t="s">
        <v>103</v>
      </c>
    </row>
    <row r="20" spans="1:13" x14ac:dyDescent="0.2">
      <c r="A20" s="10">
        <f>A19+1</f>
        <v>13</v>
      </c>
      <c r="B20" s="5"/>
      <c r="C20" s="5"/>
      <c r="D20" s="5"/>
      <c r="E20" s="9" t="s">
        <v>4</v>
      </c>
      <c r="F20" s="8"/>
      <c r="G20" s="7">
        <v>88651</v>
      </c>
      <c r="H20" s="6">
        <v>3963580.4</v>
      </c>
      <c r="I20" s="5" t="s">
        <v>15</v>
      </c>
      <c r="J20" s="2" t="s">
        <v>2</v>
      </c>
      <c r="K20" s="2" t="s">
        <v>102</v>
      </c>
      <c r="L20" s="1" t="s">
        <v>100</v>
      </c>
    </row>
    <row r="21" spans="1:13" x14ac:dyDescent="0.2">
      <c r="A21" s="10">
        <f>A31+1</f>
        <v>2</v>
      </c>
      <c r="B21" s="5"/>
      <c r="C21" s="5"/>
      <c r="D21" s="5"/>
      <c r="E21" s="9" t="s">
        <v>4</v>
      </c>
      <c r="F21" s="8"/>
      <c r="G21" s="7">
        <v>22434</v>
      </c>
      <c r="H21" s="6">
        <v>1002271.3959999999</v>
      </c>
      <c r="I21" s="5" t="s">
        <v>15</v>
      </c>
      <c r="J21" s="2" t="s">
        <v>31</v>
      </c>
      <c r="K21" s="2" t="s">
        <v>101</v>
      </c>
      <c r="L21" s="1" t="s">
        <v>100</v>
      </c>
    </row>
    <row r="22" spans="1:13" ht="25.5" x14ac:dyDescent="0.2">
      <c r="A22" s="10">
        <f>A13+1</f>
        <v>8</v>
      </c>
      <c r="B22" s="5"/>
      <c r="C22" s="5"/>
      <c r="D22" s="5"/>
      <c r="E22" s="8" t="s">
        <v>79</v>
      </c>
      <c r="F22" s="8" t="s">
        <v>99</v>
      </c>
      <c r="G22" s="7">
        <v>4858</v>
      </c>
      <c r="H22" s="16">
        <v>11563146.210000001</v>
      </c>
      <c r="I22" s="15" t="s">
        <v>35</v>
      </c>
      <c r="J22" s="14" t="s">
        <v>98</v>
      </c>
      <c r="K22" s="14" t="s">
        <v>97</v>
      </c>
      <c r="L22" s="13" t="s">
        <v>96</v>
      </c>
      <c r="M22" s="13"/>
    </row>
    <row r="23" spans="1:13" x14ac:dyDescent="0.2">
      <c r="A23" s="10">
        <f>A21+1</f>
        <v>3</v>
      </c>
      <c r="B23" s="5"/>
      <c r="C23" s="5"/>
      <c r="D23" s="5"/>
      <c r="E23" s="9" t="s">
        <v>4</v>
      </c>
      <c r="F23" s="8"/>
      <c r="G23" s="7">
        <v>40023.410000000003</v>
      </c>
      <c r="H23" s="6">
        <v>1791109.537</v>
      </c>
      <c r="I23" s="5" t="s">
        <v>3</v>
      </c>
      <c r="J23" s="2" t="s">
        <v>31</v>
      </c>
      <c r="K23" s="2" t="s">
        <v>95</v>
      </c>
      <c r="L23" s="1" t="s">
        <v>85</v>
      </c>
    </row>
    <row r="24" spans="1:13" x14ac:dyDescent="0.2">
      <c r="A24" s="10">
        <f>A33+1</f>
        <v>4</v>
      </c>
      <c r="B24" s="5"/>
      <c r="C24" s="5"/>
      <c r="D24" s="5"/>
      <c r="E24" s="9" t="s">
        <v>4</v>
      </c>
      <c r="F24" s="8"/>
      <c r="G24" s="7">
        <v>114661.52129999999</v>
      </c>
      <c r="H24" s="6">
        <v>5132901.83</v>
      </c>
      <c r="I24" s="5" t="s">
        <v>3</v>
      </c>
      <c r="J24" s="2" t="s">
        <v>2</v>
      </c>
      <c r="K24" s="2" t="s">
        <v>94</v>
      </c>
      <c r="L24" s="1" t="s">
        <v>85</v>
      </c>
    </row>
    <row r="25" spans="1:13" ht="25.5" x14ac:dyDescent="0.2">
      <c r="A25" s="10">
        <f>A13+1</f>
        <v>8</v>
      </c>
      <c r="B25" s="5"/>
      <c r="C25" s="5"/>
      <c r="D25" s="5"/>
      <c r="E25" s="9" t="s">
        <v>37</v>
      </c>
      <c r="F25" s="8" t="s">
        <v>36</v>
      </c>
      <c r="G25" s="7" t="s">
        <v>81</v>
      </c>
      <c r="H25" s="6">
        <v>1201000</v>
      </c>
      <c r="I25" s="8" t="s">
        <v>15</v>
      </c>
      <c r="J25" s="2" t="s">
        <v>91</v>
      </c>
      <c r="K25" s="2" t="s">
        <v>93</v>
      </c>
      <c r="L25" s="1" t="s">
        <v>85</v>
      </c>
    </row>
    <row r="26" spans="1:13" ht="25.5" x14ac:dyDescent="0.2">
      <c r="A26" s="10">
        <f>A25+1</f>
        <v>9</v>
      </c>
      <c r="B26" s="5"/>
      <c r="C26" s="5"/>
      <c r="D26" s="5"/>
      <c r="E26" s="9" t="s">
        <v>37</v>
      </c>
      <c r="F26" s="8" t="s">
        <v>92</v>
      </c>
      <c r="G26" s="7" t="s">
        <v>22</v>
      </c>
      <c r="H26" s="6">
        <v>574500</v>
      </c>
      <c r="I26" s="5" t="s">
        <v>15</v>
      </c>
      <c r="J26" s="2" t="s">
        <v>91</v>
      </c>
      <c r="K26" s="2" t="s">
        <v>90</v>
      </c>
      <c r="L26" s="1" t="s">
        <v>85</v>
      </c>
    </row>
    <row r="27" spans="1:13" ht="38.25" x14ac:dyDescent="0.2">
      <c r="A27" s="10">
        <f>A16+1</f>
        <v>24</v>
      </c>
      <c r="B27" s="5"/>
      <c r="C27" s="5"/>
      <c r="D27" s="5"/>
      <c r="E27" s="9" t="s">
        <v>12</v>
      </c>
      <c r="F27" s="8" t="s">
        <v>89</v>
      </c>
      <c r="G27" s="5" t="s">
        <v>88</v>
      </c>
      <c r="H27" s="6">
        <v>6068761</v>
      </c>
      <c r="I27" s="8" t="s">
        <v>3</v>
      </c>
      <c r="J27" s="2" t="s">
        <v>87</v>
      </c>
      <c r="K27" s="2" t="s">
        <v>86</v>
      </c>
      <c r="L27" s="1" t="s">
        <v>85</v>
      </c>
    </row>
    <row r="28" spans="1:13" x14ac:dyDescent="0.2">
      <c r="A28" s="10">
        <f>A26+1</f>
        <v>10</v>
      </c>
      <c r="B28" s="5"/>
      <c r="C28" s="5"/>
      <c r="D28" s="5"/>
      <c r="E28" s="8" t="s">
        <v>24</v>
      </c>
      <c r="F28" s="8" t="s">
        <v>69</v>
      </c>
      <c r="G28" s="7" t="s">
        <v>22</v>
      </c>
      <c r="H28" s="6">
        <v>1062000</v>
      </c>
      <c r="I28" s="5" t="s">
        <v>15</v>
      </c>
      <c r="J28" s="2" t="s">
        <v>84</v>
      </c>
      <c r="K28" s="2" t="s">
        <v>83</v>
      </c>
      <c r="L28" s="1" t="s">
        <v>66</v>
      </c>
    </row>
    <row r="29" spans="1:13" x14ac:dyDescent="0.2">
      <c r="A29" s="10">
        <f>A28+1</f>
        <v>11</v>
      </c>
      <c r="B29" s="5"/>
      <c r="C29" s="5"/>
      <c r="D29" s="5"/>
      <c r="E29" s="9" t="s">
        <v>37</v>
      </c>
      <c r="F29" s="8" t="s">
        <v>82</v>
      </c>
      <c r="G29" s="7" t="s">
        <v>81</v>
      </c>
      <c r="H29" s="6">
        <v>1800000</v>
      </c>
      <c r="I29" s="5" t="s">
        <v>15</v>
      </c>
      <c r="J29" s="2" t="s">
        <v>34</v>
      </c>
      <c r="K29" s="2" t="s">
        <v>80</v>
      </c>
      <c r="L29" s="1" t="s">
        <v>66</v>
      </c>
    </row>
    <row r="30" spans="1:13" ht="25.5" x14ac:dyDescent="0.2">
      <c r="A30" s="10">
        <f>A29+1</f>
        <v>12</v>
      </c>
      <c r="B30" s="5"/>
      <c r="C30" s="5"/>
      <c r="D30" s="5"/>
      <c r="E30" s="8" t="s">
        <v>79</v>
      </c>
      <c r="F30" s="8" t="s">
        <v>78</v>
      </c>
      <c r="G30" s="7" t="s">
        <v>77</v>
      </c>
      <c r="H30" s="6">
        <v>638970</v>
      </c>
      <c r="I30" s="5" t="s">
        <v>15</v>
      </c>
      <c r="J30" s="2" t="s">
        <v>76</v>
      </c>
      <c r="K30" s="2" t="s">
        <v>75</v>
      </c>
      <c r="L30" s="1" t="s">
        <v>66</v>
      </c>
    </row>
    <row r="31" spans="1:13" ht="63.75" x14ac:dyDescent="0.2">
      <c r="A31" s="10" t="s">
        <v>74</v>
      </c>
      <c r="B31" s="11"/>
      <c r="C31" s="7"/>
      <c r="D31" s="7"/>
      <c r="E31" s="9" t="s">
        <v>43</v>
      </c>
      <c r="F31" s="11" t="s">
        <v>73</v>
      </c>
      <c r="G31" s="7" t="s">
        <v>72</v>
      </c>
      <c r="H31" s="12">
        <v>3106774</v>
      </c>
      <c r="I31" s="11" t="s">
        <v>15</v>
      </c>
      <c r="J31" s="2" t="s">
        <v>71</v>
      </c>
      <c r="K31" s="2" t="s">
        <v>70</v>
      </c>
      <c r="L31" s="1" t="s">
        <v>66</v>
      </c>
    </row>
    <row r="32" spans="1:13" x14ac:dyDescent="0.2">
      <c r="A32" s="10">
        <f>A31+1</f>
        <v>2</v>
      </c>
      <c r="B32" s="5"/>
      <c r="C32" s="5"/>
      <c r="D32" s="5"/>
      <c r="E32" s="8" t="s">
        <v>24</v>
      </c>
      <c r="F32" s="8" t="s">
        <v>69</v>
      </c>
      <c r="G32" s="7" t="s">
        <v>22</v>
      </c>
      <c r="H32" s="6">
        <v>717440</v>
      </c>
      <c r="I32" s="5" t="s">
        <v>15</v>
      </c>
      <c r="J32" s="2" t="s">
        <v>68</v>
      </c>
      <c r="K32" s="2" t="s">
        <v>67</v>
      </c>
      <c r="L32" s="1" t="s">
        <v>66</v>
      </c>
    </row>
    <row r="33" spans="1:12" ht="63.75" x14ac:dyDescent="0.2">
      <c r="A33" s="10">
        <f>A32+1</f>
        <v>3</v>
      </c>
      <c r="B33" s="5"/>
      <c r="C33" s="5"/>
      <c r="D33" s="5"/>
      <c r="E33" s="9" t="s">
        <v>43</v>
      </c>
      <c r="F33" s="8" t="s">
        <v>65</v>
      </c>
      <c r="G33" s="7" t="s">
        <v>64</v>
      </c>
      <c r="H33" s="6">
        <v>9918144</v>
      </c>
      <c r="I33" s="5" t="s">
        <v>3</v>
      </c>
      <c r="J33" s="2" t="s">
        <v>63</v>
      </c>
      <c r="K33" s="2" t="s">
        <v>62</v>
      </c>
      <c r="L33" s="1" t="s">
        <v>44</v>
      </c>
    </row>
    <row r="34" spans="1:12" ht="63.75" x14ac:dyDescent="0.2">
      <c r="A34" s="10">
        <f>A33+1</f>
        <v>4</v>
      </c>
      <c r="B34" s="5"/>
      <c r="C34" s="5"/>
      <c r="D34" s="5"/>
      <c r="E34" s="9" t="s">
        <v>43</v>
      </c>
      <c r="F34" s="8" t="s">
        <v>61</v>
      </c>
      <c r="G34" s="7" t="s">
        <v>60</v>
      </c>
      <c r="H34" s="6">
        <v>625876.43000000005</v>
      </c>
      <c r="I34" s="5" t="s">
        <v>15</v>
      </c>
      <c r="J34" s="2" t="s">
        <v>59</v>
      </c>
      <c r="K34" s="2" t="s">
        <v>58</v>
      </c>
      <c r="L34" s="1" t="s">
        <v>44</v>
      </c>
    </row>
    <row r="35" spans="1:12" ht="63.75" x14ac:dyDescent="0.2">
      <c r="A35" s="10">
        <f>A34+1</f>
        <v>5</v>
      </c>
      <c r="B35" s="5"/>
      <c r="C35" s="5"/>
      <c r="D35" s="5"/>
      <c r="E35" s="9" t="s">
        <v>43</v>
      </c>
      <c r="F35" s="8" t="s">
        <v>57</v>
      </c>
      <c r="G35" s="7" t="s">
        <v>56</v>
      </c>
      <c r="H35" s="6">
        <v>25448597.239999998</v>
      </c>
      <c r="I35" s="5" t="s">
        <v>3</v>
      </c>
      <c r="J35" s="2" t="s">
        <v>40</v>
      </c>
      <c r="K35" s="2" t="s">
        <v>55</v>
      </c>
      <c r="L35" s="1" t="s">
        <v>44</v>
      </c>
    </row>
    <row r="36" spans="1:12" ht="63.75" x14ac:dyDescent="0.2">
      <c r="A36" s="10">
        <f>A35+1</f>
        <v>6</v>
      </c>
      <c r="B36" s="5"/>
      <c r="C36" s="5"/>
      <c r="D36" s="5"/>
      <c r="E36" s="9" t="s">
        <v>43</v>
      </c>
      <c r="F36" s="8" t="s">
        <v>54</v>
      </c>
      <c r="G36" s="7" t="s">
        <v>53</v>
      </c>
      <c r="H36" s="6">
        <v>6275346.7000000002</v>
      </c>
      <c r="I36" s="5" t="s">
        <v>15</v>
      </c>
      <c r="J36" s="2" t="s">
        <v>52</v>
      </c>
      <c r="K36" s="2" t="s">
        <v>51</v>
      </c>
      <c r="L36" s="1" t="s">
        <v>44</v>
      </c>
    </row>
    <row r="37" spans="1:12" x14ac:dyDescent="0.2">
      <c r="A37" s="10">
        <f>A24+1</f>
        <v>5</v>
      </c>
      <c r="B37" s="5"/>
      <c r="C37" s="5"/>
      <c r="D37" s="5"/>
      <c r="E37" s="9" t="s">
        <v>4</v>
      </c>
      <c r="F37" s="8"/>
      <c r="G37" s="7">
        <v>40246</v>
      </c>
      <c r="H37" s="6">
        <v>1842333.5999999999</v>
      </c>
      <c r="I37" s="5" t="s">
        <v>3</v>
      </c>
      <c r="J37" s="2" t="s">
        <v>31</v>
      </c>
      <c r="K37" s="2" t="s">
        <v>50</v>
      </c>
      <c r="L37" s="1" t="s">
        <v>44</v>
      </c>
    </row>
    <row r="38" spans="1:12" x14ac:dyDescent="0.2">
      <c r="A38" s="10">
        <f>A35+1</f>
        <v>6</v>
      </c>
      <c r="B38" s="5"/>
      <c r="C38" s="5"/>
      <c r="D38" s="5"/>
      <c r="E38" s="9" t="s">
        <v>4</v>
      </c>
      <c r="F38" s="8"/>
      <c r="G38" s="7">
        <v>110676</v>
      </c>
      <c r="H38" s="6">
        <v>5072053.2736799996</v>
      </c>
      <c r="I38" s="5" t="s">
        <v>3</v>
      </c>
      <c r="J38" s="2" t="s">
        <v>2</v>
      </c>
      <c r="K38" s="2" t="s">
        <v>49</v>
      </c>
      <c r="L38" s="1" t="s">
        <v>44</v>
      </c>
    </row>
    <row r="39" spans="1:12" ht="25.5" x14ac:dyDescent="0.2">
      <c r="A39" s="10">
        <f>A30+1</f>
        <v>13</v>
      </c>
      <c r="B39" s="5"/>
      <c r="C39" s="5"/>
      <c r="D39" s="5"/>
      <c r="E39" s="9" t="s">
        <v>37</v>
      </c>
      <c r="F39" s="8" t="s">
        <v>48</v>
      </c>
      <c r="G39" s="7" t="s">
        <v>47</v>
      </c>
      <c r="H39" s="6">
        <v>15845300</v>
      </c>
      <c r="I39" s="5" t="s">
        <v>3</v>
      </c>
      <c r="J39" s="2" t="s">
        <v>46</v>
      </c>
      <c r="K39" s="2" t="s">
        <v>45</v>
      </c>
      <c r="L39" s="1" t="s">
        <v>44</v>
      </c>
    </row>
    <row r="40" spans="1:12" ht="63.75" x14ac:dyDescent="0.2">
      <c r="A40" s="10">
        <f>A39+1</f>
        <v>14</v>
      </c>
      <c r="B40" s="5"/>
      <c r="C40" s="5"/>
      <c r="D40" s="5"/>
      <c r="E40" s="9" t="s">
        <v>43</v>
      </c>
      <c r="F40" s="8" t="s">
        <v>42</v>
      </c>
      <c r="G40" s="7" t="s">
        <v>41</v>
      </c>
      <c r="H40" s="6">
        <v>1279849.31</v>
      </c>
      <c r="I40" s="5" t="s">
        <v>15</v>
      </c>
      <c r="J40" s="2" t="s">
        <v>40</v>
      </c>
      <c r="K40" s="2" t="s">
        <v>39</v>
      </c>
      <c r="L40" s="1" t="s">
        <v>38</v>
      </c>
    </row>
    <row r="41" spans="1:12" ht="25.5" x14ac:dyDescent="0.2">
      <c r="A41" s="10">
        <f>A40+1</f>
        <v>15</v>
      </c>
      <c r="B41" s="5"/>
      <c r="C41" s="5"/>
      <c r="D41" s="5"/>
      <c r="E41" s="9" t="s">
        <v>37</v>
      </c>
      <c r="F41" s="8" t="s">
        <v>36</v>
      </c>
      <c r="G41" s="7" t="s">
        <v>22</v>
      </c>
      <c r="H41" s="6">
        <v>651000</v>
      </c>
      <c r="I41" s="5" t="s">
        <v>35</v>
      </c>
      <c r="J41" s="2" t="s">
        <v>34</v>
      </c>
      <c r="K41" s="2" t="s">
        <v>33</v>
      </c>
      <c r="L41" s="1" t="s">
        <v>32</v>
      </c>
    </row>
    <row r="42" spans="1:12" x14ac:dyDescent="0.2">
      <c r="A42" s="10">
        <f>A38+1</f>
        <v>7</v>
      </c>
      <c r="B42" s="5"/>
      <c r="C42" s="5"/>
      <c r="D42" s="5"/>
      <c r="E42" s="9" t="s">
        <v>4</v>
      </c>
      <c r="F42" s="8"/>
      <c r="G42" s="7">
        <v>48125</v>
      </c>
      <c r="H42" s="6">
        <v>2259606</v>
      </c>
      <c r="I42" s="5" t="s">
        <v>3</v>
      </c>
      <c r="J42" s="2" t="s">
        <v>31</v>
      </c>
      <c r="K42" s="2" t="s">
        <v>30</v>
      </c>
      <c r="L42" s="1" t="s">
        <v>28</v>
      </c>
    </row>
    <row r="43" spans="1:12" x14ac:dyDescent="0.2">
      <c r="A43" s="10">
        <f>A39+1</f>
        <v>14</v>
      </c>
      <c r="B43" s="5"/>
      <c r="C43" s="5"/>
      <c r="D43" s="5"/>
      <c r="E43" s="9" t="s">
        <v>4</v>
      </c>
      <c r="F43" s="8"/>
      <c r="G43" s="7">
        <f>34871.1622</f>
        <v>34871.162199999999</v>
      </c>
      <c r="H43" s="6">
        <v>1643901.5441919998</v>
      </c>
      <c r="I43" s="5" t="s">
        <v>3</v>
      </c>
      <c r="J43" s="2" t="s">
        <v>2</v>
      </c>
      <c r="K43" s="2" t="s">
        <v>29</v>
      </c>
      <c r="L43" s="1" t="s">
        <v>28</v>
      </c>
    </row>
    <row r="44" spans="1:12" x14ac:dyDescent="0.2">
      <c r="A44" s="10">
        <f>A41+1</f>
        <v>16</v>
      </c>
      <c r="B44" s="5"/>
      <c r="C44" s="5"/>
      <c r="D44" s="5"/>
      <c r="E44" s="8" t="s">
        <v>24</v>
      </c>
      <c r="F44" s="8" t="s">
        <v>27</v>
      </c>
      <c r="G44" s="7" t="s">
        <v>22</v>
      </c>
      <c r="H44" s="6">
        <v>750000</v>
      </c>
      <c r="I44" s="5" t="s">
        <v>15</v>
      </c>
      <c r="J44" s="2" t="s">
        <v>26</v>
      </c>
      <c r="K44" s="1" t="s">
        <v>25</v>
      </c>
      <c r="L44" s="1" t="s">
        <v>19</v>
      </c>
    </row>
    <row r="45" spans="1:12" x14ac:dyDescent="0.2">
      <c r="A45" s="10">
        <f>A44+1</f>
        <v>17</v>
      </c>
      <c r="B45" s="5"/>
      <c r="C45" s="5"/>
      <c r="D45" s="5"/>
      <c r="E45" s="8" t="s">
        <v>24</v>
      </c>
      <c r="F45" s="8" t="s">
        <v>23</v>
      </c>
      <c r="G45" s="7" t="s">
        <v>22</v>
      </c>
      <c r="H45" s="6">
        <v>611000</v>
      </c>
      <c r="I45" s="8" t="s">
        <v>15</v>
      </c>
      <c r="J45" s="2" t="s">
        <v>21</v>
      </c>
      <c r="K45" s="2" t="s">
        <v>20</v>
      </c>
      <c r="L45" s="1" t="s">
        <v>19</v>
      </c>
    </row>
    <row r="46" spans="1:12" ht="25.5" x14ac:dyDescent="0.2">
      <c r="A46" s="10">
        <f>A45+1</f>
        <v>18</v>
      </c>
      <c r="B46" s="5"/>
      <c r="C46" s="5"/>
      <c r="D46" s="5"/>
      <c r="E46" s="9" t="s">
        <v>18</v>
      </c>
      <c r="F46" s="8" t="s">
        <v>17</v>
      </c>
      <c r="G46" s="7" t="s">
        <v>16</v>
      </c>
      <c r="H46" s="6">
        <v>451528.4</v>
      </c>
      <c r="I46" s="8" t="s">
        <v>15</v>
      </c>
      <c r="J46" s="2" t="s">
        <v>14</v>
      </c>
      <c r="K46" s="2" t="s">
        <v>13</v>
      </c>
      <c r="L46" s="1" t="s">
        <v>0</v>
      </c>
    </row>
    <row r="47" spans="1:12" ht="38.25" x14ac:dyDescent="0.2">
      <c r="A47" s="10">
        <f>A46+1</f>
        <v>19</v>
      </c>
      <c r="B47" s="5"/>
      <c r="C47" s="5"/>
      <c r="D47" s="5"/>
      <c r="E47" s="9" t="s">
        <v>12</v>
      </c>
      <c r="F47" s="8" t="s">
        <v>11</v>
      </c>
      <c r="G47" s="7" t="s">
        <v>10</v>
      </c>
      <c r="H47" s="6">
        <v>1548853.76</v>
      </c>
      <c r="I47" s="8" t="s">
        <v>9</v>
      </c>
      <c r="J47" s="2" t="s">
        <v>8</v>
      </c>
      <c r="K47" s="2" t="s">
        <v>7</v>
      </c>
      <c r="L47" s="1" t="s">
        <v>0</v>
      </c>
    </row>
    <row r="48" spans="1:12" x14ac:dyDescent="0.2">
      <c r="A48" s="10">
        <f>A43+1</f>
        <v>15</v>
      </c>
      <c r="B48" s="5"/>
      <c r="C48" s="5"/>
      <c r="D48" s="5"/>
      <c r="E48" s="9" t="s">
        <v>4</v>
      </c>
      <c r="F48" s="8"/>
      <c r="G48" s="7">
        <v>51372</v>
      </c>
      <c r="H48" s="6">
        <v>2409405.6</v>
      </c>
      <c r="I48" s="5" t="s">
        <v>3</v>
      </c>
      <c r="J48" s="2" t="s">
        <v>6</v>
      </c>
      <c r="K48" s="2" t="s">
        <v>5</v>
      </c>
      <c r="L48" s="1" t="s">
        <v>0</v>
      </c>
    </row>
    <row r="49" spans="1:12" x14ac:dyDescent="0.2">
      <c r="A49" s="10">
        <f>A41+1</f>
        <v>16</v>
      </c>
      <c r="B49" s="5"/>
      <c r="C49" s="5"/>
      <c r="D49" s="5"/>
      <c r="E49" s="9" t="s">
        <v>4</v>
      </c>
      <c r="F49" s="8"/>
      <c r="G49" s="7">
        <v>94068.51</v>
      </c>
      <c r="H49" s="6">
        <v>4438029.62</v>
      </c>
      <c r="I49" s="5" t="s">
        <v>3</v>
      </c>
      <c r="J49" s="2" t="s">
        <v>2</v>
      </c>
      <c r="K49" s="2" t="s">
        <v>1</v>
      </c>
      <c r="L49" s="1" t="s">
        <v>0</v>
      </c>
    </row>
    <row r="50" spans="1:12" x14ac:dyDescent="0.2">
      <c r="H50" s="26">
        <f>SUM(H12:H49)</f>
        <v>142256813.240872</v>
      </c>
    </row>
    <row r="53" spans="1:12" x14ac:dyDescent="0.2">
      <c r="H53" s="3">
        <f>SUBTOTAL(9,H19:H51)</f>
        <v>262654508.59174401</v>
      </c>
    </row>
  </sheetData>
  <autoFilter ref="A10:L50"/>
  <mergeCells count="3">
    <mergeCell ref="A6:I6"/>
    <mergeCell ref="A8:I8"/>
    <mergeCell ref="A7:I7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>
      <selection activeCell="F17" sqref="F17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customWidth="1"/>
    <col min="10" max="16384" width="9.140625" style="1"/>
  </cols>
  <sheetData>
    <row r="1" spans="1:9" x14ac:dyDescent="0.2">
      <c r="H1" s="27" t="s">
        <v>138</v>
      </c>
    </row>
    <row r="2" spans="1:9" x14ac:dyDescent="0.2">
      <c r="H2" s="27" t="s">
        <v>137</v>
      </c>
    </row>
    <row r="3" spans="1:9" x14ac:dyDescent="0.2">
      <c r="H3" s="27" t="s">
        <v>136</v>
      </c>
    </row>
    <row r="6" spans="1:9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</row>
    <row r="7" spans="1:9" s="23" customFormat="1" ht="15.75" x14ac:dyDescent="0.25">
      <c r="A7" s="45" t="s">
        <v>174</v>
      </c>
      <c r="B7" s="45"/>
      <c r="C7" s="45"/>
      <c r="D7" s="45"/>
      <c r="E7" s="45"/>
      <c r="F7" s="45"/>
      <c r="G7" s="45"/>
      <c r="H7" s="45"/>
      <c r="I7" s="24"/>
    </row>
    <row r="8" spans="1:9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</row>
    <row r="10" spans="1:9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9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</row>
    <row r="12" spans="1:9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>
        <v>0</v>
      </c>
      <c r="G12" s="29">
        <v>0</v>
      </c>
      <c r="H12" s="29">
        <v>0</v>
      </c>
    </row>
    <row r="13" spans="1:9" x14ac:dyDescent="0.2">
      <c r="A13" s="10" t="s">
        <v>140</v>
      </c>
      <c r="B13" s="48"/>
      <c r="C13" s="5"/>
      <c r="D13" s="5"/>
      <c r="E13" s="8" t="s">
        <v>24</v>
      </c>
      <c r="F13" s="29">
        <v>0</v>
      </c>
      <c r="G13" s="29">
        <v>0</v>
      </c>
      <c r="H13" s="29">
        <v>0</v>
      </c>
    </row>
    <row r="14" spans="1:9" ht="63.75" x14ac:dyDescent="0.2">
      <c r="A14" s="10" t="s">
        <v>141</v>
      </c>
      <c r="B14" s="48"/>
      <c r="C14" s="5"/>
      <c r="D14" s="5"/>
      <c r="E14" s="8" t="s">
        <v>43</v>
      </c>
      <c r="F14" s="32">
        <v>0</v>
      </c>
      <c r="G14" s="32">
        <v>0</v>
      </c>
      <c r="H14" s="32">
        <v>0</v>
      </c>
    </row>
    <row r="15" spans="1:9" x14ac:dyDescent="0.2">
      <c r="A15" s="10" t="s">
        <v>142</v>
      </c>
      <c r="B15" s="48"/>
      <c r="C15" s="5"/>
      <c r="D15" s="5"/>
      <c r="E15" s="8" t="s">
        <v>18</v>
      </c>
      <c r="F15" s="29">
        <v>0</v>
      </c>
      <c r="G15" s="29">
        <v>0</v>
      </c>
      <c r="H15" s="29">
        <v>0</v>
      </c>
    </row>
    <row r="16" spans="1:9" x14ac:dyDescent="0.2">
      <c r="A16" s="10" t="s">
        <v>143</v>
      </c>
      <c r="B16" s="48"/>
      <c r="C16" s="5"/>
      <c r="D16" s="5"/>
      <c r="E16" s="8" t="s">
        <v>4</v>
      </c>
      <c r="F16" s="29" t="s">
        <v>179</v>
      </c>
      <c r="G16" s="29">
        <v>2255505.9</v>
      </c>
      <c r="H16" s="29" t="s">
        <v>15</v>
      </c>
    </row>
    <row r="17" spans="1:11" x14ac:dyDescent="0.2">
      <c r="A17" s="10" t="s">
        <v>144</v>
      </c>
      <c r="B17" s="48"/>
      <c r="C17" s="5"/>
      <c r="D17" s="5"/>
      <c r="E17" s="8" t="s">
        <v>79</v>
      </c>
      <c r="F17" s="29">
        <v>0</v>
      </c>
      <c r="G17" s="29">
        <v>0</v>
      </c>
      <c r="H17" s="29">
        <v>0</v>
      </c>
      <c r="I17" s="14"/>
      <c r="J17" s="13"/>
      <c r="K17" s="13"/>
    </row>
    <row r="18" spans="1:11" x14ac:dyDescent="0.2">
      <c r="A18" s="10" t="s">
        <v>145</v>
      </c>
      <c r="B18" s="49"/>
      <c r="C18" s="5"/>
      <c r="D18" s="5"/>
      <c r="E18" s="8" t="s">
        <v>139</v>
      </c>
      <c r="F18" s="29">
        <v>0</v>
      </c>
      <c r="G18" s="29">
        <v>0</v>
      </c>
      <c r="H18" s="29">
        <v>0</v>
      </c>
    </row>
    <row r="19" spans="1:11" x14ac:dyDescent="0.2">
      <c r="G19" s="42">
        <f>SUM(G12:G18)</f>
        <v>2255505.9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>
      <selection activeCell="A8" sqref="A8:H8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customWidth="1"/>
    <col min="10" max="16384" width="9.140625" style="1"/>
  </cols>
  <sheetData>
    <row r="1" spans="1:9" x14ac:dyDescent="0.2">
      <c r="H1" s="27" t="s">
        <v>138</v>
      </c>
    </row>
    <row r="2" spans="1:9" x14ac:dyDescent="0.2">
      <c r="H2" s="27" t="s">
        <v>137</v>
      </c>
    </row>
    <row r="3" spans="1:9" x14ac:dyDescent="0.2">
      <c r="H3" s="27" t="s">
        <v>136</v>
      </c>
    </row>
    <row r="6" spans="1:9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</row>
    <row r="7" spans="1:9" s="23" customFormat="1" ht="15.75" x14ac:dyDescent="0.25">
      <c r="A7" s="45" t="s">
        <v>175</v>
      </c>
      <c r="B7" s="45"/>
      <c r="C7" s="45"/>
      <c r="D7" s="45"/>
      <c r="E7" s="45"/>
      <c r="F7" s="45"/>
      <c r="G7" s="45"/>
      <c r="H7" s="45"/>
      <c r="I7" s="24"/>
    </row>
    <row r="8" spans="1:9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</row>
    <row r="10" spans="1:9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9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</row>
    <row r="12" spans="1:9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>
        <v>0</v>
      </c>
      <c r="G12" s="29">
        <v>0</v>
      </c>
      <c r="H12" s="29">
        <v>0</v>
      </c>
    </row>
    <row r="13" spans="1:9" x14ac:dyDescent="0.2">
      <c r="A13" s="10" t="s">
        <v>140</v>
      </c>
      <c r="B13" s="48"/>
      <c r="C13" s="5"/>
      <c r="D13" s="5"/>
      <c r="E13" s="8" t="s">
        <v>24</v>
      </c>
      <c r="F13" s="29">
        <v>0</v>
      </c>
      <c r="G13" s="29">
        <v>0</v>
      </c>
      <c r="H13" s="29">
        <v>0</v>
      </c>
    </row>
    <row r="14" spans="1:9" ht="63.75" x14ac:dyDescent="0.2">
      <c r="A14" s="10" t="s">
        <v>141</v>
      </c>
      <c r="B14" s="48"/>
      <c r="C14" s="5"/>
      <c r="D14" s="5"/>
      <c r="E14" s="8" t="s">
        <v>43</v>
      </c>
      <c r="F14" s="32">
        <v>0</v>
      </c>
      <c r="G14" s="32">
        <v>0</v>
      </c>
      <c r="H14" s="32">
        <v>0</v>
      </c>
    </row>
    <row r="15" spans="1:9" x14ac:dyDescent="0.2">
      <c r="A15" s="10" t="s">
        <v>142</v>
      </c>
      <c r="B15" s="48"/>
      <c r="C15" s="5"/>
      <c r="D15" s="5"/>
      <c r="E15" s="8" t="s">
        <v>18</v>
      </c>
      <c r="F15" s="29">
        <v>0</v>
      </c>
      <c r="G15" s="29">
        <v>0</v>
      </c>
      <c r="H15" s="29">
        <v>0</v>
      </c>
    </row>
    <row r="16" spans="1:9" x14ac:dyDescent="0.2">
      <c r="A16" s="10" t="s">
        <v>143</v>
      </c>
      <c r="B16" s="48"/>
      <c r="C16" s="5"/>
      <c r="D16" s="5"/>
      <c r="E16" s="8" t="s">
        <v>4</v>
      </c>
      <c r="F16" s="29">
        <v>0</v>
      </c>
      <c r="G16" s="29">
        <v>0</v>
      </c>
      <c r="H16" s="29">
        <v>0</v>
      </c>
    </row>
    <row r="17" spans="1:11" x14ac:dyDescent="0.2">
      <c r="A17" s="10" t="s">
        <v>144</v>
      </c>
      <c r="B17" s="48"/>
      <c r="C17" s="5"/>
      <c r="D17" s="5"/>
      <c r="E17" s="8" t="s">
        <v>79</v>
      </c>
      <c r="F17" s="29">
        <v>0</v>
      </c>
      <c r="G17" s="29">
        <v>0</v>
      </c>
      <c r="H17" s="29">
        <v>0</v>
      </c>
      <c r="I17" s="14"/>
      <c r="J17" s="13"/>
      <c r="K17" s="13"/>
    </row>
    <row r="18" spans="1:11" x14ac:dyDescent="0.2">
      <c r="A18" s="10" t="s">
        <v>145</v>
      </c>
      <c r="B18" s="49"/>
      <c r="C18" s="5"/>
      <c r="D18" s="5"/>
      <c r="E18" s="8" t="s">
        <v>139</v>
      </c>
      <c r="F18" s="29"/>
      <c r="G18" s="29"/>
      <c r="H18" s="29"/>
    </row>
    <row r="19" spans="1:11" x14ac:dyDescent="0.2">
      <c r="G19" s="26">
        <f>SUM(G12:G18)</f>
        <v>0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>
      <selection activeCell="H14" sqref="H14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customWidth="1"/>
    <col min="10" max="16384" width="9.140625" style="1"/>
  </cols>
  <sheetData>
    <row r="1" spans="1:9" x14ac:dyDescent="0.2">
      <c r="H1" s="27" t="s">
        <v>138</v>
      </c>
    </row>
    <row r="2" spans="1:9" x14ac:dyDescent="0.2">
      <c r="H2" s="27" t="s">
        <v>137</v>
      </c>
    </row>
    <row r="3" spans="1:9" x14ac:dyDescent="0.2">
      <c r="H3" s="27" t="s">
        <v>136</v>
      </c>
    </row>
    <row r="6" spans="1:9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</row>
    <row r="7" spans="1:9" s="23" customFormat="1" ht="15.75" x14ac:dyDescent="0.25">
      <c r="A7" s="45" t="s">
        <v>176</v>
      </c>
      <c r="B7" s="45"/>
      <c r="C7" s="45"/>
      <c r="D7" s="45"/>
      <c r="E7" s="45"/>
      <c r="F7" s="45"/>
      <c r="G7" s="45"/>
      <c r="H7" s="45"/>
      <c r="I7" s="24"/>
    </row>
    <row r="8" spans="1:9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</row>
    <row r="10" spans="1:9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9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</row>
    <row r="12" spans="1:9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>
        <v>0</v>
      </c>
      <c r="G12" s="29">
        <v>0</v>
      </c>
      <c r="H12" s="29">
        <v>0</v>
      </c>
    </row>
    <row r="13" spans="1:9" x14ac:dyDescent="0.2">
      <c r="A13" s="10" t="s">
        <v>140</v>
      </c>
      <c r="B13" s="48"/>
      <c r="C13" s="5"/>
      <c r="D13" s="5"/>
      <c r="E13" s="8" t="s">
        <v>24</v>
      </c>
      <c r="F13" s="29">
        <v>0</v>
      </c>
      <c r="G13" s="29">
        <v>0</v>
      </c>
      <c r="H13" s="29">
        <v>0</v>
      </c>
    </row>
    <row r="14" spans="1:9" ht="63.75" x14ac:dyDescent="0.2">
      <c r="A14" s="10" t="s">
        <v>141</v>
      </c>
      <c r="B14" s="48"/>
      <c r="C14" s="5"/>
      <c r="D14" s="5"/>
      <c r="E14" s="8" t="s">
        <v>43</v>
      </c>
      <c r="F14" s="32" t="s">
        <v>177</v>
      </c>
      <c r="G14" s="32">
        <v>1759647.48</v>
      </c>
      <c r="H14" s="32" t="s">
        <v>154</v>
      </c>
    </row>
    <row r="15" spans="1:9" x14ac:dyDescent="0.2">
      <c r="A15" s="10" t="s">
        <v>142</v>
      </c>
      <c r="B15" s="48"/>
      <c r="C15" s="5"/>
      <c r="D15" s="5"/>
      <c r="E15" s="8" t="s">
        <v>18</v>
      </c>
      <c r="F15" s="29">
        <v>0</v>
      </c>
      <c r="G15" s="29">
        <v>0</v>
      </c>
      <c r="H15" s="29">
        <v>0</v>
      </c>
    </row>
    <row r="16" spans="1:9" x14ac:dyDescent="0.2">
      <c r="A16" s="10" t="s">
        <v>143</v>
      </c>
      <c r="B16" s="48"/>
      <c r="C16" s="5"/>
      <c r="D16" s="5"/>
      <c r="E16" s="8" t="s">
        <v>4</v>
      </c>
      <c r="F16" s="29" t="s">
        <v>178</v>
      </c>
      <c r="G16" s="29">
        <v>9923980.4499999993</v>
      </c>
      <c r="H16" s="29" t="s">
        <v>3</v>
      </c>
    </row>
    <row r="17" spans="1:11" x14ac:dyDescent="0.2">
      <c r="A17" s="10" t="s">
        <v>144</v>
      </c>
      <c r="B17" s="48"/>
      <c r="C17" s="5"/>
      <c r="D17" s="5"/>
      <c r="E17" s="8" t="s">
        <v>79</v>
      </c>
      <c r="F17" s="29">
        <v>0</v>
      </c>
      <c r="G17" s="29">
        <v>0</v>
      </c>
      <c r="H17" s="29">
        <v>0</v>
      </c>
      <c r="I17" s="14"/>
      <c r="J17" s="13"/>
      <c r="K17" s="13"/>
    </row>
    <row r="18" spans="1:11" x14ac:dyDescent="0.2">
      <c r="A18" s="10" t="s">
        <v>145</v>
      </c>
      <c r="B18" s="49"/>
      <c r="C18" s="5"/>
      <c r="D18" s="5"/>
      <c r="E18" s="8" t="s">
        <v>139</v>
      </c>
      <c r="F18" s="29">
        <v>0</v>
      </c>
      <c r="G18" s="29">
        <v>0</v>
      </c>
      <c r="H18" s="29">
        <v>0</v>
      </c>
    </row>
    <row r="19" spans="1:11" x14ac:dyDescent="0.2">
      <c r="G19" s="42">
        <f>SUM(G12:G18)</f>
        <v>11683627.93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9"/>
  <sheetViews>
    <sheetView zoomScaleNormal="100" zoomScaleSheetLayoutView="100" workbookViewId="0">
      <selection activeCell="F14" sqref="F14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customWidth="1"/>
    <col min="10" max="16384" width="9.140625" style="1"/>
  </cols>
  <sheetData>
    <row r="1" spans="1:9" x14ac:dyDescent="0.2">
      <c r="H1" s="27" t="s">
        <v>138</v>
      </c>
    </row>
    <row r="2" spans="1:9" x14ac:dyDescent="0.2">
      <c r="H2" s="27" t="s">
        <v>137</v>
      </c>
    </row>
    <row r="3" spans="1:9" x14ac:dyDescent="0.2">
      <c r="H3" s="27" t="s">
        <v>136</v>
      </c>
    </row>
    <row r="6" spans="1:9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</row>
    <row r="7" spans="1:9" s="23" customFormat="1" ht="15.75" x14ac:dyDescent="0.25">
      <c r="A7" s="45" t="s">
        <v>181</v>
      </c>
      <c r="B7" s="45"/>
      <c r="C7" s="45"/>
      <c r="D7" s="45"/>
      <c r="E7" s="45"/>
      <c r="F7" s="45"/>
      <c r="G7" s="45"/>
      <c r="H7" s="45"/>
      <c r="I7" s="24"/>
    </row>
    <row r="8" spans="1:9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</row>
    <row r="10" spans="1:9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9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</row>
    <row r="12" spans="1:9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/>
      <c r="G12" s="29">
        <f>июль!G12+август!G12+сентябрь!G12</f>
        <v>0</v>
      </c>
      <c r="H12" s="29" t="s">
        <v>149</v>
      </c>
    </row>
    <row r="13" spans="1:9" x14ac:dyDescent="0.2">
      <c r="A13" s="10" t="s">
        <v>140</v>
      </c>
      <c r="B13" s="48"/>
      <c r="C13" s="5"/>
      <c r="D13" s="5"/>
      <c r="E13" s="8" t="s">
        <v>24</v>
      </c>
      <c r="F13" s="29"/>
      <c r="G13" s="29">
        <f>июль!G13+август!G13+сентябрь!G13</f>
        <v>0</v>
      </c>
      <c r="H13" s="29" t="s">
        <v>149</v>
      </c>
    </row>
    <row r="14" spans="1:9" ht="63.75" x14ac:dyDescent="0.2">
      <c r="A14" s="10" t="s">
        <v>141</v>
      </c>
      <c r="B14" s="48"/>
      <c r="C14" s="5"/>
      <c r="D14" s="5"/>
      <c r="E14" s="8" t="s">
        <v>43</v>
      </c>
      <c r="F14" s="29" t="str">
        <f>сентябрь!F14</f>
        <v>18 шт.</v>
      </c>
      <c r="G14" s="29">
        <f>сентябрь!G14</f>
        <v>1759647.48</v>
      </c>
      <c r="H14" s="32" t="s">
        <v>149</v>
      </c>
    </row>
    <row r="15" spans="1:9" x14ac:dyDescent="0.2">
      <c r="A15" s="10" t="s">
        <v>142</v>
      </c>
      <c r="B15" s="48"/>
      <c r="C15" s="5"/>
      <c r="D15" s="5"/>
      <c r="E15" s="8" t="s">
        <v>18</v>
      </c>
      <c r="F15" s="29"/>
      <c r="G15" s="29">
        <f>июль!G15+август!G15+сентябрь!G15</f>
        <v>0</v>
      </c>
      <c r="H15" s="29" t="s">
        <v>149</v>
      </c>
    </row>
    <row r="16" spans="1:9" x14ac:dyDescent="0.2">
      <c r="A16" s="10" t="s">
        <v>143</v>
      </c>
      <c r="B16" s="48"/>
      <c r="C16" s="5"/>
      <c r="D16" s="5"/>
      <c r="E16" s="8" t="s">
        <v>4</v>
      </c>
      <c r="F16" s="29" t="s">
        <v>180</v>
      </c>
      <c r="G16" s="29">
        <f>июль!G16+сентябрь!G16</f>
        <v>12179486.35</v>
      </c>
      <c r="H16" s="29" t="s">
        <v>149</v>
      </c>
    </row>
    <row r="17" spans="1:11" x14ac:dyDescent="0.2">
      <c r="A17" s="10" t="s">
        <v>144</v>
      </c>
      <c r="B17" s="48"/>
      <c r="C17" s="5"/>
      <c r="D17" s="5"/>
      <c r="E17" s="8" t="s">
        <v>79</v>
      </c>
      <c r="F17" s="29"/>
      <c r="G17" s="29">
        <f>июль!G17+август!G17+сентябрь!G17</f>
        <v>0</v>
      </c>
      <c r="H17" s="29" t="s">
        <v>149</v>
      </c>
      <c r="I17" s="14"/>
      <c r="J17" s="13"/>
      <c r="K17" s="13"/>
    </row>
    <row r="18" spans="1:11" x14ac:dyDescent="0.2">
      <c r="A18" s="10" t="s">
        <v>145</v>
      </c>
      <c r="B18" s="49"/>
      <c r="C18" s="5"/>
      <c r="D18" s="5"/>
      <c r="E18" s="8" t="s">
        <v>139</v>
      </c>
      <c r="F18" s="29"/>
      <c r="G18" s="29">
        <f>июль!G18+август!G18+сентябрь!G18</f>
        <v>0</v>
      </c>
      <c r="H18" s="29"/>
    </row>
    <row r="19" spans="1:11" x14ac:dyDescent="0.2">
      <c r="G19" s="42">
        <f>SUM(G12:G18)</f>
        <v>13939133.83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>
      <selection sqref="A1:XFD1048576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customWidth="1"/>
    <col min="10" max="16384" width="9.140625" style="1"/>
  </cols>
  <sheetData>
    <row r="1" spans="1:9" x14ac:dyDescent="0.2">
      <c r="H1" s="27" t="s">
        <v>138</v>
      </c>
    </row>
    <row r="2" spans="1:9" x14ac:dyDescent="0.2">
      <c r="H2" s="27" t="s">
        <v>137</v>
      </c>
    </row>
    <row r="3" spans="1:9" x14ac:dyDescent="0.2">
      <c r="H3" s="27" t="s">
        <v>136</v>
      </c>
    </row>
    <row r="6" spans="1:9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</row>
    <row r="7" spans="1:9" s="23" customFormat="1" ht="15.75" x14ac:dyDescent="0.25">
      <c r="A7" s="45" t="s">
        <v>182</v>
      </c>
      <c r="B7" s="45"/>
      <c r="C7" s="45"/>
      <c r="D7" s="45"/>
      <c r="E7" s="45"/>
      <c r="F7" s="45"/>
      <c r="G7" s="45"/>
      <c r="H7" s="45"/>
      <c r="I7" s="24"/>
    </row>
    <row r="8" spans="1:9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</row>
    <row r="10" spans="1:9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9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</row>
    <row r="12" spans="1:9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>
        <v>0</v>
      </c>
      <c r="G12" s="29">
        <v>0</v>
      </c>
      <c r="H12" s="29">
        <v>0</v>
      </c>
    </row>
    <row r="13" spans="1:9" x14ac:dyDescent="0.2">
      <c r="A13" s="10" t="s">
        <v>140</v>
      </c>
      <c r="B13" s="48"/>
      <c r="C13" s="5"/>
      <c r="D13" s="5"/>
      <c r="E13" s="8" t="s">
        <v>24</v>
      </c>
      <c r="F13" s="29">
        <v>0</v>
      </c>
      <c r="G13" s="29">
        <v>0</v>
      </c>
      <c r="H13" s="29">
        <v>0</v>
      </c>
    </row>
    <row r="14" spans="1:9" ht="63.75" x14ac:dyDescent="0.2">
      <c r="A14" s="10" t="s">
        <v>141</v>
      </c>
      <c r="B14" s="48"/>
      <c r="C14" s="5"/>
      <c r="D14" s="5"/>
      <c r="E14" s="8" t="s">
        <v>43</v>
      </c>
      <c r="F14" s="32">
        <v>0</v>
      </c>
      <c r="G14" s="32">
        <v>0</v>
      </c>
      <c r="H14" s="32">
        <v>0</v>
      </c>
    </row>
    <row r="15" spans="1:9" x14ac:dyDescent="0.2">
      <c r="A15" s="10" t="s">
        <v>142</v>
      </c>
      <c r="B15" s="48"/>
      <c r="C15" s="5"/>
      <c r="D15" s="5"/>
      <c r="E15" s="8" t="s">
        <v>18</v>
      </c>
      <c r="F15" s="29">
        <v>0</v>
      </c>
      <c r="G15" s="29">
        <v>0</v>
      </c>
      <c r="H15" s="29">
        <v>0</v>
      </c>
    </row>
    <row r="16" spans="1:9" x14ac:dyDescent="0.2">
      <c r="A16" s="10" t="s">
        <v>143</v>
      </c>
      <c r="B16" s="48"/>
      <c r="C16" s="5"/>
      <c r="D16" s="5"/>
      <c r="E16" s="8" t="s">
        <v>4</v>
      </c>
      <c r="F16" s="29">
        <v>0</v>
      </c>
      <c r="G16" s="29">
        <v>0</v>
      </c>
      <c r="H16" s="29">
        <v>0</v>
      </c>
    </row>
    <row r="17" spans="1:11" x14ac:dyDescent="0.2">
      <c r="A17" s="10" t="s">
        <v>144</v>
      </c>
      <c r="B17" s="48"/>
      <c r="C17" s="5"/>
      <c r="D17" s="5"/>
      <c r="E17" s="8" t="s">
        <v>79</v>
      </c>
      <c r="F17" s="29">
        <v>0</v>
      </c>
      <c r="G17" s="29">
        <v>0</v>
      </c>
      <c r="H17" s="29">
        <v>0</v>
      </c>
      <c r="I17" s="14"/>
      <c r="J17" s="13"/>
      <c r="K17" s="13"/>
    </row>
    <row r="18" spans="1:11" x14ac:dyDescent="0.2">
      <c r="A18" s="10" t="s">
        <v>145</v>
      </c>
      <c r="B18" s="49"/>
      <c r="C18" s="5"/>
      <c r="D18" s="5"/>
      <c r="E18" s="8" t="s">
        <v>139</v>
      </c>
      <c r="F18" s="29">
        <v>0</v>
      </c>
      <c r="G18" s="29">
        <v>0</v>
      </c>
      <c r="H18" s="29">
        <v>0</v>
      </c>
    </row>
    <row r="19" spans="1:11" x14ac:dyDescent="0.2">
      <c r="G19" s="26">
        <f>SUM(G12:G18)</f>
        <v>0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>
      <selection activeCell="A8" sqref="A8:H8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customWidth="1"/>
    <col min="10" max="16384" width="9.140625" style="1"/>
  </cols>
  <sheetData>
    <row r="1" spans="1:9" x14ac:dyDescent="0.2">
      <c r="H1" s="27" t="s">
        <v>138</v>
      </c>
    </row>
    <row r="2" spans="1:9" x14ac:dyDescent="0.2">
      <c r="H2" s="27" t="s">
        <v>137</v>
      </c>
    </row>
    <row r="3" spans="1:9" x14ac:dyDescent="0.2">
      <c r="H3" s="27" t="s">
        <v>136</v>
      </c>
    </row>
    <row r="6" spans="1:9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</row>
    <row r="7" spans="1:9" s="23" customFormat="1" ht="15.75" x14ac:dyDescent="0.25">
      <c r="A7" s="45" t="s">
        <v>185</v>
      </c>
      <c r="B7" s="45"/>
      <c r="C7" s="45"/>
      <c r="D7" s="45"/>
      <c r="E7" s="45"/>
      <c r="F7" s="45"/>
      <c r="G7" s="45"/>
      <c r="H7" s="45"/>
      <c r="I7" s="24"/>
    </row>
    <row r="8" spans="1:9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</row>
    <row r="10" spans="1:9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9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</row>
    <row r="12" spans="1:9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>
        <v>0</v>
      </c>
      <c r="G12" s="29">
        <v>0</v>
      </c>
      <c r="H12" s="29">
        <v>0</v>
      </c>
    </row>
    <row r="13" spans="1:9" x14ac:dyDescent="0.2">
      <c r="A13" s="10" t="s">
        <v>140</v>
      </c>
      <c r="B13" s="48"/>
      <c r="C13" s="5"/>
      <c r="D13" s="5"/>
      <c r="E13" s="8" t="s">
        <v>24</v>
      </c>
      <c r="F13" s="29">
        <v>0</v>
      </c>
      <c r="G13" s="29">
        <v>0</v>
      </c>
      <c r="H13" s="29" t="s">
        <v>149</v>
      </c>
    </row>
    <row r="14" spans="1:9" ht="63.75" x14ac:dyDescent="0.2">
      <c r="A14" s="10" t="s">
        <v>141</v>
      </c>
      <c r="B14" s="48"/>
      <c r="C14" s="5"/>
      <c r="D14" s="5"/>
      <c r="E14" s="8" t="s">
        <v>43</v>
      </c>
      <c r="F14" s="32">
        <v>0</v>
      </c>
      <c r="G14" s="32">
        <v>0</v>
      </c>
      <c r="H14" s="32">
        <v>0</v>
      </c>
    </row>
    <row r="15" spans="1:9" x14ac:dyDescent="0.2">
      <c r="A15" s="10" t="s">
        <v>142</v>
      </c>
      <c r="B15" s="48"/>
      <c r="C15" s="5"/>
      <c r="D15" s="5"/>
      <c r="E15" s="8" t="s">
        <v>18</v>
      </c>
      <c r="F15" s="29">
        <v>0</v>
      </c>
      <c r="G15" s="29">
        <v>0</v>
      </c>
      <c r="H15" s="29">
        <v>0</v>
      </c>
    </row>
    <row r="16" spans="1:9" x14ac:dyDescent="0.2">
      <c r="A16" s="10" t="s">
        <v>143</v>
      </c>
      <c r="B16" s="48"/>
      <c r="C16" s="5"/>
      <c r="D16" s="5"/>
      <c r="E16" s="8" t="s">
        <v>4</v>
      </c>
      <c r="F16" s="29">
        <v>0</v>
      </c>
      <c r="G16" s="29">
        <v>0</v>
      </c>
      <c r="H16" s="29">
        <v>0</v>
      </c>
    </row>
    <row r="17" spans="1:11" x14ac:dyDescent="0.2">
      <c r="A17" s="10" t="s">
        <v>144</v>
      </c>
      <c r="B17" s="48"/>
      <c r="C17" s="5"/>
      <c r="D17" s="5"/>
      <c r="E17" s="8" t="s">
        <v>79</v>
      </c>
      <c r="F17" s="29">
        <v>0</v>
      </c>
      <c r="G17" s="29">
        <v>0</v>
      </c>
      <c r="H17" s="29">
        <v>0</v>
      </c>
      <c r="I17" s="14"/>
      <c r="J17" s="13"/>
      <c r="K17" s="13"/>
    </row>
    <row r="18" spans="1:11" x14ac:dyDescent="0.2">
      <c r="A18" s="10" t="s">
        <v>145</v>
      </c>
      <c r="B18" s="49"/>
      <c r="C18" s="5"/>
      <c r="D18" s="5"/>
      <c r="E18" s="8" t="s">
        <v>139</v>
      </c>
      <c r="F18" s="29">
        <v>0</v>
      </c>
      <c r="G18" s="29">
        <v>0</v>
      </c>
      <c r="H18" s="29">
        <v>0</v>
      </c>
    </row>
    <row r="19" spans="1:11" x14ac:dyDescent="0.2">
      <c r="G19" s="26">
        <f>SUM(G12:G18)</f>
        <v>0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4" zoomScaleNormal="100" zoomScaleSheetLayoutView="100" workbookViewId="0">
      <selection activeCell="A8" sqref="A8:H8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customWidth="1"/>
    <col min="10" max="16384" width="9.140625" style="1"/>
  </cols>
  <sheetData>
    <row r="1" spans="1:9" x14ac:dyDescent="0.2">
      <c r="H1" s="27" t="s">
        <v>138</v>
      </c>
    </row>
    <row r="2" spans="1:9" x14ac:dyDescent="0.2">
      <c r="H2" s="27" t="s">
        <v>137</v>
      </c>
    </row>
    <row r="3" spans="1:9" x14ac:dyDescent="0.2">
      <c r="H3" s="27" t="s">
        <v>136</v>
      </c>
    </row>
    <row r="6" spans="1:9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</row>
    <row r="7" spans="1:9" s="23" customFormat="1" ht="15.75" x14ac:dyDescent="0.25">
      <c r="A7" s="45" t="s">
        <v>186</v>
      </c>
      <c r="B7" s="45"/>
      <c r="C7" s="45"/>
      <c r="D7" s="45"/>
      <c r="E7" s="45"/>
      <c r="F7" s="45"/>
      <c r="G7" s="45"/>
      <c r="H7" s="45"/>
      <c r="I7" s="24"/>
    </row>
    <row r="8" spans="1:9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</row>
    <row r="10" spans="1:9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9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</row>
    <row r="12" spans="1:9" ht="38.25" x14ac:dyDescent="0.2">
      <c r="A12" s="10" t="s">
        <v>74</v>
      </c>
      <c r="B12" s="50" t="s">
        <v>125</v>
      </c>
      <c r="C12" s="5"/>
      <c r="D12" s="5"/>
      <c r="E12" s="8" t="s">
        <v>12</v>
      </c>
      <c r="F12" s="29">
        <v>0</v>
      </c>
      <c r="G12" s="29">
        <v>0</v>
      </c>
      <c r="H12" s="29" t="s">
        <v>149</v>
      </c>
    </row>
    <row r="13" spans="1:9" x14ac:dyDescent="0.2">
      <c r="A13" s="10" t="s">
        <v>140</v>
      </c>
      <c r="B13" s="50"/>
      <c r="C13" s="5"/>
      <c r="D13" s="5"/>
      <c r="E13" s="8" t="s">
        <v>24</v>
      </c>
      <c r="F13" s="29">
        <v>0</v>
      </c>
      <c r="G13" s="29">
        <v>0</v>
      </c>
      <c r="H13" s="29">
        <v>0</v>
      </c>
    </row>
    <row r="14" spans="1:9" ht="63.75" x14ac:dyDescent="0.2">
      <c r="A14" s="10" t="s">
        <v>141</v>
      </c>
      <c r="B14" s="50"/>
      <c r="C14" s="5"/>
      <c r="D14" s="5"/>
      <c r="E14" s="8" t="s">
        <v>43</v>
      </c>
      <c r="F14" s="32">
        <v>0</v>
      </c>
      <c r="G14" s="32">
        <v>0</v>
      </c>
      <c r="H14" s="32">
        <v>0</v>
      </c>
    </row>
    <row r="15" spans="1:9" x14ac:dyDescent="0.2">
      <c r="A15" s="10" t="s">
        <v>142</v>
      </c>
      <c r="B15" s="50"/>
      <c r="C15" s="5"/>
      <c r="D15" s="5"/>
      <c r="E15" s="8" t="s">
        <v>18</v>
      </c>
      <c r="F15" s="29">
        <v>0</v>
      </c>
      <c r="G15" s="29">
        <v>0</v>
      </c>
      <c r="H15" s="29" t="s">
        <v>149</v>
      </c>
    </row>
    <row r="16" spans="1:9" x14ac:dyDescent="0.2">
      <c r="A16" s="10" t="s">
        <v>143</v>
      </c>
      <c r="B16" s="50"/>
      <c r="C16" s="5"/>
      <c r="D16" s="5"/>
      <c r="E16" s="8" t="s">
        <v>4</v>
      </c>
      <c r="F16" s="29" t="s">
        <v>183</v>
      </c>
      <c r="G16" s="29">
        <v>337259.42</v>
      </c>
      <c r="H16" s="32" t="s">
        <v>154</v>
      </c>
    </row>
    <row r="17" spans="1:11" x14ac:dyDescent="0.2">
      <c r="A17" s="10" t="s">
        <v>144</v>
      </c>
      <c r="B17" s="50"/>
      <c r="C17" s="5"/>
      <c r="D17" s="5"/>
      <c r="E17" s="8" t="s">
        <v>79</v>
      </c>
      <c r="F17" s="29">
        <v>0</v>
      </c>
      <c r="G17" s="29">
        <v>0</v>
      </c>
      <c r="H17" s="29">
        <v>0</v>
      </c>
      <c r="I17" s="14"/>
      <c r="J17" s="13"/>
      <c r="K17" s="13"/>
    </row>
    <row r="18" spans="1:11" x14ac:dyDescent="0.2">
      <c r="A18" s="10" t="s">
        <v>145</v>
      </c>
      <c r="B18" s="50"/>
      <c r="C18" s="5"/>
      <c r="D18" s="5"/>
      <c r="E18" s="8" t="s">
        <v>139</v>
      </c>
      <c r="G18" s="44">
        <v>1142000</v>
      </c>
      <c r="H18" s="29" t="s">
        <v>154</v>
      </c>
    </row>
    <row r="19" spans="1:11" x14ac:dyDescent="0.2">
      <c r="G19" s="42">
        <f>SUM(G12:G18)</f>
        <v>1479259.42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9"/>
  <sheetViews>
    <sheetView zoomScaleNormal="100" zoomScaleSheetLayoutView="100" workbookViewId="0">
      <selection activeCell="I10" sqref="I10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customWidth="1"/>
    <col min="10" max="16384" width="9.140625" style="1"/>
  </cols>
  <sheetData>
    <row r="1" spans="1:9" x14ac:dyDescent="0.2">
      <c r="H1" s="27" t="s">
        <v>138</v>
      </c>
    </row>
    <row r="2" spans="1:9" x14ac:dyDescent="0.2">
      <c r="H2" s="27" t="s">
        <v>137</v>
      </c>
    </row>
    <row r="3" spans="1:9" x14ac:dyDescent="0.2">
      <c r="H3" s="27" t="s">
        <v>136</v>
      </c>
    </row>
    <row r="6" spans="1:9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</row>
    <row r="7" spans="1:9" s="23" customFormat="1" ht="15.75" x14ac:dyDescent="0.25">
      <c r="A7" s="45" t="s">
        <v>187</v>
      </c>
      <c r="B7" s="45"/>
      <c r="C7" s="45"/>
      <c r="D7" s="45"/>
      <c r="E7" s="45"/>
      <c r="F7" s="45"/>
      <c r="G7" s="45"/>
      <c r="H7" s="45"/>
      <c r="I7" s="24"/>
    </row>
    <row r="8" spans="1:9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</row>
    <row r="10" spans="1:9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9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</row>
    <row r="12" spans="1:9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/>
      <c r="G12" s="29">
        <f>октябрь!G12+ноябрь!G12+декабрь!G12</f>
        <v>0</v>
      </c>
      <c r="H12" s="29" t="s">
        <v>149</v>
      </c>
    </row>
    <row r="13" spans="1:9" x14ac:dyDescent="0.2">
      <c r="A13" s="10" t="s">
        <v>140</v>
      </c>
      <c r="B13" s="48"/>
      <c r="C13" s="5"/>
      <c r="D13" s="5"/>
      <c r="E13" s="8" t="s">
        <v>24</v>
      </c>
      <c r="F13" s="29"/>
      <c r="G13" s="29">
        <f>октябрь!G13+ноябрь!G13+декабрь!G13</f>
        <v>0</v>
      </c>
      <c r="H13" s="29" t="s">
        <v>149</v>
      </c>
    </row>
    <row r="14" spans="1:9" ht="63.75" x14ac:dyDescent="0.2">
      <c r="A14" s="10" t="s">
        <v>141</v>
      </c>
      <c r="B14" s="48"/>
      <c r="C14" s="5"/>
      <c r="D14" s="5"/>
      <c r="E14" s="8" t="s">
        <v>43</v>
      </c>
      <c r="F14" s="29"/>
      <c r="G14" s="29">
        <f>октябрь!G14+ноябрь!G14+декабрь!G14</f>
        <v>0</v>
      </c>
      <c r="H14" s="29" t="s">
        <v>149</v>
      </c>
    </row>
    <row r="15" spans="1:9" x14ac:dyDescent="0.2">
      <c r="A15" s="10" t="s">
        <v>142</v>
      </c>
      <c r="B15" s="48"/>
      <c r="C15" s="5"/>
      <c r="D15" s="5"/>
      <c r="E15" s="8" t="s">
        <v>18</v>
      </c>
      <c r="F15" s="29"/>
      <c r="G15" s="29">
        <f>октябрь!G15+ноябрь!G15+декабрь!G15</f>
        <v>0</v>
      </c>
      <c r="H15" s="29" t="s">
        <v>149</v>
      </c>
    </row>
    <row r="16" spans="1:9" x14ac:dyDescent="0.2">
      <c r="A16" s="10" t="s">
        <v>143</v>
      </c>
      <c r="B16" s="48"/>
      <c r="C16" s="5"/>
      <c r="D16" s="5"/>
      <c r="E16" s="8" t="s">
        <v>4</v>
      </c>
      <c r="F16" s="29" t="str">
        <f>декабрь!F16</f>
        <v>6,100 тн</v>
      </c>
      <c r="G16" s="29">
        <f>октябрь!G16+ноябрь!G16+декабрь!G16</f>
        <v>337259.42</v>
      </c>
      <c r="H16" s="29" t="s">
        <v>149</v>
      </c>
    </row>
    <row r="17" spans="1:11" x14ac:dyDescent="0.2">
      <c r="A17" s="10" t="s">
        <v>144</v>
      </c>
      <c r="B17" s="48"/>
      <c r="C17" s="5"/>
      <c r="D17" s="5"/>
      <c r="E17" s="8" t="s">
        <v>79</v>
      </c>
      <c r="F17" s="29"/>
      <c r="G17" s="29">
        <f>октябрь!G17+ноябрь!G17+декабрь!G17</f>
        <v>0</v>
      </c>
      <c r="H17" s="29" t="s">
        <v>149</v>
      </c>
      <c r="I17" s="14"/>
      <c r="J17" s="13"/>
      <c r="K17" s="13"/>
    </row>
    <row r="18" spans="1:11" x14ac:dyDescent="0.2">
      <c r="A18" s="10" t="s">
        <v>145</v>
      </c>
      <c r="B18" s="49"/>
      <c r="C18" s="5"/>
      <c r="D18" s="5"/>
      <c r="E18" s="8" t="s">
        <v>139</v>
      </c>
      <c r="F18" s="29" t="s">
        <v>184</v>
      </c>
      <c r="G18" s="29">
        <f>октябрь!G18+ноябрь!G18+декабрь!G18</f>
        <v>1142000</v>
      </c>
      <c r="H18" s="29" t="s">
        <v>149</v>
      </c>
    </row>
    <row r="19" spans="1:11" x14ac:dyDescent="0.2">
      <c r="G19" s="42">
        <f>SUM(G12:G18)</f>
        <v>1479259.42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19"/>
  <sheetViews>
    <sheetView zoomScaleNormal="100" zoomScaleSheetLayoutView="100" workbookViewId="0">
      <selection activeCell="I22" sqref="I22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customWidth="1"/>
    <col min="10" max="16384" width="9.140625" style="1"/>
  </cols>
  <sheetData>
    <row r="1" spans="1:9" x14ac:dyDescent="0.2">
      <c r="H1" s="27" t="s">
        <v>138</v>
      </c>
    </row>
    <row r="2" spans="1:9" x14ac:dyDescent="0.2">
      <c r="H2" s="27" t="s">
        <v>137</v>
      </c>
    </row>
    <row r="3" spans="1:9" x14ac:dyDescent="0.2">
      <c r="H3" s="27" t="s">
        <v>136</v>
      </c>
    </row>
    <row r="6" spans="1:9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</row>
    <row r="7" spans="1:9" s="23" customFormat="1" ht="15.75" x14ac:dyDescent="0.25">
      <c r="A7" s="45" t="s">
        <v>188</v>
      </c>
      <c r="B7" s="45"/>
      <c r="C7" s="45"/>
      <c r="D7" s="45"/>
      <c r="E7" s="45"/>
      <c r="F7" s="45"/>
      <c r="G7" s="45"/>
      <c r="H7" s="45"/>
      <c r="I7" s="24"/>
    </row>
    <row r="8" spans="1:9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</row>
    <row r="10" spans="1:9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9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</row>
    <row r="12" spans="1:9" ht="38.25" x14ac:dyDescent="0.2">
      <c r="A12" s="10" t="s">
        <v>74</v>
      </c>
      <c r="B12" s="50" t="s">
        <v>125</v>
      </c>
      <c r="C12" s="5"/>
      <c r="D12" s="5"/>
      <c r="E12" s="8" t="s">
        <v>12</v>
      </c>
      <c r="F12" s="29" t="s">
        <v>149</v>
      </c>
      <c r="G12" s="29">
        <f>'1 квартал'!G12+'2 квартал'!G12+'3 квартал'!G12+'4 квартал'!G12</f>
        <v>3438032.6999999997</v>
      </c>
      <c r="H12" s="29" t="s">
        <v>149</v>
      </c>
    </row>
    <row r="13" spans="1:9" x14ac:dyDescent="0.2">
      <c r="A13" s="10" t="s">
        <v>140</v>
      </c>
      <c r="B13" s="50"/>
      <c r="C13" s="5"/>
      <c r="D13" s="5"/>
      <c r="E13" s="8" t="s">
        <v>24</v>
      </c>
      <c r="F13" s="29" t="s">
        <v>149</v>
      </c>
      <c r="G13" s="29">
        <f>'1 квартал'!G13+'2 квартал'!G13+'3 квартал'!G13+'4 квартал'!G13</f>
        <v>1492700</v>
      </c>
      <c r="H13" s="29" t="s">
        <v>149</v>
      </c>
    </row>
    <row r="14" spans="1:9" ht="63.75" x14ac:dyDescent="0.2">
      <c r="A14" s="10" t="s">
        <v>141</v>
      </c>
      <c r="B14" s="50"/>
      <c r="C14" s="5"/>
      <c r="D14" s="5"/>
      <c r="E14" s="8" t="s">
        <v>43</v>
      </c>
      <c r="F14" s="29" t="s">
        <v>149</v>
      </c>
      <c r="G14" s="29">
        <f>'1 квартал'!G14+'2 квартал'!G14+'3 квартал'!G14+'4 квартал'!G14</f>
        <v>3585325.8899999997</v>
      </c>
      <c r="H14" s="29" t="s">
        <v>149</v>
      </c>
    </row>
    <row r="15" spans="1:9" x14ac:dyDescent="0.2">
      <c r="A15" s="10" t="s">
        <v>142</v>
      </c>
      <c r="B15" s="50"/>
      <c r="C15" s="5"/>
      <c r="D15" s="5"/>
      <c r="E15" s="8" t="s">
        <v>18</v>
      </c>
      <c r="F15" s="29" t="s">
        <v>149</v>
      </c>
      <c r="G15" s="29">
        <f>'1 квартал'!G15+'2 квартал'!G15+'3 квартал'!G15+'4 квартал'!G15</f>
        <v>0</v>
      </c>
      <c r="H15" s="29" t="s">
        <v>149</v>
      </c>
    </row>
    <row r="16" spans="1:9" x14ac:dyDescent="0.2">
      <c r="A16" s="10" t="s">
        <v>143</v>
      </c>
      <c r="B16" s="50"/>
      <c r="C16" s="5"/>
      <c r="D16" s="5"/>
      <c r="E16" s="8" t="s">
        <v>4</v>
      </c>
      <c r="F16" s="29" t="s">
        <v>149</v>
      </c>
      <c r="G16" s="29">
        <f>'1 квартал'!G16+'2 квартал'!G16+'3 квартал'!G16+'4 квартал'!G16</f>
        <v>27344553.050000001</v>
      </c>
      <c r="H16" s="29" t="s">
        <v>149</v>
      </c>
    </row>
    <row r="17" spans="1:11" x14ac:dyDescent="0.2">
      <c r="A17" s="10" t="s">
        <v>144</v>
      </c>
      <c r="B17" s="50"/>
      <c r="C17" s="5"/>
      <c r="D17" s="5"/>
      <c r="E17" s="8" t="s">
        <v>79</v>
      </c>
      <c r="F17" s="29" t="s">
        <v>149</v>
      </c>
      <c r="G17" s="29">
        <f>'1 квартал'!G17+'2 квартал'!G17+'3 квартал'!G17+'4 квартал'!G17</f>
        <v>0</v>
      </c>
      <c r="H17" s="29" t="s">
        <v>149</v>
      </c>
      <c r="I17" s="14"/>
      <c r="J17" s="13"/>
      <c r="K17" s="13"/>
    </row>
    <row r="18" spans="1:11" x14ac:dyDescent="0.2">
      <c r="A18" s="10" t="s">
        <v>145</v>
      </c>
      <c r="B18" s="50"/>
      <c r="C18" s="5"/>
      <c r="D18" s="5"/>
      <c r="E18" s="8" t="s">
        <v>139</v>
      </c>
      <c r="F18" s="29" t="s">
        <v>149</v>
      </c>
      <c r="G18" s="29">
        <f>'1 квартал'!G18+'2 квартал'!G18+'3 квартал'!G18+'4 квартал'!G18</f>
        <v>22441785</v>
      </c>
      <c r="H18" s="29" t="s">
        <v>149</v>
      </c>
      <c r="I18" s="33"/>
    </row>
    <row r="19" spans="1:11" x14ac:dyDescent="0.2">
      <c r="G19" s="42">
        <f>SUM(G12:G18)</f>
        <v>58302396.640000001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zoomScaleSheetLayoutView="100" workbookViewId="0">
      <selection activeCell="H13" sqref="H13"/>
    </sheetView>
  </sheetViews>
  <sheetFormatPr defaultRowHeight="12.75" outlineLevelCol="1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10" width="25.28515625" style="2" hidden="1" customWidth="1" outlineLevel="1"/>
    <col min="11" max="12" width="9.140625" style="1" hidden="1" customWidth="1" outlineLevel="1"/>
    <col min="13" max="13" width="9.140625" style="1" collapsed="1"/>
    <col min="14" max="16384" width="9.140625" style="1"/>
  </cols>
  <sheetData>
    <row r="1" spans="1:12" x14ac:dyDescent="0.2">
      <c r="H1" s="27" t="s">
        <v>138</v>
      </c>
    </row>
    <row r="2" spans="1:12" x14ac:dyDescent="0.2">
      <c r="H2" s="27" t="s">
        <v>137</v>
      </c>
    </row>
    <row r="3" spans="1:12" x14ac:dyDescent="0.2">
      <c r="H3" s="27" t="s">
        <v>136</v>
      </c>
    </row>
    <row r="6" spans="1:12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  <c r="J6" s="24"/>
    </row>
    <row r="7" spans="1:12" s="23" customFormat="1" ht="15.75" x14ac:dyDescent="0.25">
      <c r="A7" s="45" t="s">
        <v>157</v>
      </c>
      <c r="B7" s="45"/>
      <c r="C7" s="45"/>
      <c r="D7" s="45"/>
      <c r="E7" s="45"/>
      <c r="F7" s="45"/>
      <c r="G7" s="45"/>
      <c r="H7" s="45"/>
      <c r="I7" s="24"/>
      <c r="J7" s="24"/>
    </row>
    <row r="8" spans="1:12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  <c r="J8" s="24"/>
    </row>
    <row r="10" spans="1:12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  <c r="I10" s="19" t="s">
        <v>147</v>
      </c>
      <c r="J10" s="19" t="s">
        <v>151</v>
      </c>
    </row>
    <row r="11" spans="1:12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  <c r="J11" s="19"/>
    </row>
    <row r="12" spans="1:12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>
        <v>0</v>
      </c>
      <c r="G12" s="43">
        <f>SUM(I12:J12)</f>
        <v>0</v>
      </c>
      <c r="H12" s="28" t="s">
        <v>149</v>
      </c>
    </row>
    <row r="13" spans="1:12" x14ac:dyDescent="0.2">
      <c r="A13" s="10" t="s">
        <v>140</v>
      </c>
      <c r="B13" s="48"/>
      <c r="C13" s="5"/>
      <c r="D13" s="5"/>
      <c r="E13" s="8" t="s">
        <v>24</v>
      </c>
      <c r="F13" s="30" t="s">
        <v>22</v>
      </c>
      <c r="G13" s="43">
        <f t="shared" ref="G13:G18" si="0">SUM(I13:J13)</f>
        <v>1492700</v>
      </c>
      <c r="H13" s="28" t="s">
        <v>154</v>
      </c>
      <c r="J13" s="2">
        <v>1492700</v>
      </c>
      <c r="K13" s="1" t="s">
        <v>22</v>
      </c>
      <c r="L13" s="1" t="s">
        <v>154</v>
      </c>
    </row>
    <row r="14" spans="1:12" ht="63.75" x14ac:dyDescent="0.2">
      <c r="A14" s="10" t="s">
        <v>141</v>
      </c>
      <c r="B14" s="48"/>
      <c r="C14" s="5"/>
      <c r="D14" s="5"/>
      <c r="E14" s="8" t="s">
        <v>43</v>
      </c>
      <c r="F14" s="31" t="str">
        <f>K14</f>
        <v>744,72 кв.м.</v>
      </c>
      <c r="G14" s="43">
        <f t="shared" si="0"/>
        <v>1609928.44</v>
      </c>
      <c r="H14" s="28" t="s">
        <v>154</v>
      </c>
      <c r="J14" s="2">
        <v>1609928.44</v>
      </c>
      <c r="K14" s="1" t="s">
        <v>152</v>
      </c>
      <c r="L14" s="1" t="s">
        <v>154</v>
      </c>
    </row>
    <row r="15" spans="1:12" x14ac:dyDescent="0.2">
      <c r="A15" s="10" t="s">
        <v>142</v>
      </c>
      <c r="B15" s="48"/>
      <c r="C15" s="5"/>
      <c r="D15" s="5"/>
      <c r="E15" s="8" t="s">
        <v>18</v>
      </c>
      <c r="F15" s="30">
        <v>0</v>
      </c>
      <c r="G15" s="43">
        <f t="shared" si="0"/>
        <v>0</v>
      </c>
      <c r="H15" s="12" t="s">
        <v>149</v>
      </c>
    </row>
    <row r="16" spans="1:12" x14ac:dyDescent="0.2">
      <c r="A16" s="10" t="s">
        <v>143</v>
      </c>
      <c r="B16" s="48"/>
      <c r="C16" s="5"/>
      <c r="D16" s="5"/>
      <c r="E16" s="8" t="s">
        <v>4</v>
      </c>
      <c r="F16" s="29" t="s">
        <v>159</v>
      </c>
      <c r="G16" s="43">
        <f>2477133.2+1795627+7674744.48</f>
        <v>11947504.68</v>
      </c>
      <c r="H16" s="12" t="s">
        <v>3</v>
      </c>
    </row>
    <row r="17" spans="1:12" x14ac:dyDescent="0.2">
      <c r="A17" s="10" t="s">
        <v>144</v>
      </c>
      <c r="B17" s="48"/>
      <c r="C17" s="5"/>
      <c r="D17" s="5"/>
      <c r="E17" s="8" t="s">
        <v>79</v>
      </c>
      <c r="F17" s="30">
        <v>0</v>
      </c>
      <c r="G17" s="43">
        <f t="shared" si="0"/>
        <v>0</v>
      </c>
      <c r="H17" s="12">
        <v>0</v>
      </c>
      <c r="I17" s="14"/>
      <c r="J17" s="14"/>
      <c r="K17" s="13"/>
      <c r="L17" s="13"/>
    </row>
    <row r="18" spans="1:12" x14ac:dyDescent="0.2">
      <c r="A18" s="10" t="s">
        <v>145</v>
      </c>
      <c r="B18" s="49"/>
      <c r="C18" s="5"/>
      <c r="D18" s="5"/>
      <c r="E18" s="8" t="s">
        <v>139</v>
      </c>
      <c r="F18" s="30" t="s">
        <v>158</v>
      </c>
      <c r="G18" s="43">
        <f t="shared" si="0"/>
        <v>859770</v>
      </c>
      <c r="H18" s="12">
        <v>0</v>
      </c>
      <c r="I18" s="33">
        <v>859770</v>
      </c>
    </row>
    <row r="19" spans="1:12" x14ac:dyDescent="0.2">
      <c r="G19" s="42">
        <f>SUM(G12:G18)</f>
        <v>15909903.119999999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>
      <selection activeCell="I7" sqref="I7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customWidth="1"/>
    <col min="10" max="16384" width="9.140625" style="1"/>
  </cols>
  <sheetData>
    <row r="1" spans="1:9" x14ac:dyDescent="0.2">
      <c r="H1" s="27" t="s">
        <v>138</v>
      </c>
    </row>
    <row r="2" spans="1:9" x14ac:dyDescent="0.2">
      <c r="H2" s="27" t="s">
        <v>137</v>
      </c>
    </row>
    <row r="3" spans="1:9" x14ac:dyDescent="0.2">
      <c r="H3" s="27" t="s">
        <v>136</v>
      </c>
    </row>
    <row r="6" spans="1:9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</row>
    <row r="7" spans="1:9" s="23" customFormat="1" ht="15.75" x14ac:dyDescent="0.25">
      <c r="A7" s="45" t="s">
        <v>160</v>
      </c>
      <c r="B7" s="45"/>
      <c r="C7" s="45"/>
      <c r="D7" s="45"/>
      <c r="E7" s="45"/>
      <c r="F7" s="45"/>
      <c r="G7" s="45"/>
      <c r="H7" s="45"/>
      <c r="I7" s="24"/>
    </row>
    <row r="8" spans="1:9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</row>
    <row r="10" spans="1:9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9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</row>
    <row r="12" spans="1:9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>
        <v>0</v>
      </c>
      <c r="G12" s="29">
        <v>0</v>
      </c>
      <c r="H12" s="29">
        <v>0</v>
      </c>
    </row>
    <row r="13" spans="1:9" x14ac:dyDescent="0.2">
      <c r="A13" s="10" t="s">
        <v>140</v>
      </c>
      <c r="B13" s="48"/>
      <c r="C13" s="5"/>
      <c r="D13" s="5"/>
      <c r="E13" s="8" t="s">
        <v>24</v>
      </c>
      <c r="F13" s="29">
        <v>0</v>
      </c>
      <c r="G13" s="29">
        <v>0</v>
      </c>
      <c r="H13" s="29">
        <v>0</v>
      </c>
    </row>
    <row r="14" spans="1:9" ht="63.75" x14ac:dyDescent="0.2">
      <c r="A14" s="10" t="s">
        <v>141</v>
      </c>
      <c r="B14" s="48"/>
      <c r="C14" s="5"/>
      <c r="D14" s="5"/>
      <c r="E14" s="8" t="s">
        <v>43</v>
      </c>
      <c r="F14" s="29">
        <v>0</v>
      </c>
      <c r="G14" s="29">
        <v>0</v>
      </c>
      <c r="H14" s="29">
        <v>0</v>
      </c>
    </row>
    <row r="15" spans="1:9" x14ac:dyDescent="0.2">
      <c r="A15" s="10" t="s">
        <v>142</v>
      </c>
      <c r="B15" s="48"/>
      <c r="C15" s="5"/>
      <c r="D15" s="5"/>
      <c r="E15" s="8" t="s">
        <v>18</v>
      </c>
      <c r="F15" s="29">
        <v>0</v>
      </c>
      <c r="G15" s="29">
        <v>0</v>
      </c>
      <c r="H15" s="29">
        <v>0</v>
      </c>
    </row>
    <row r="16" spans="1:9" x14ac:dyDescent="0.2">
      <c r="A16" s="10" t="s">
        <v>143</v>
      </c>
      <c r="B16" s="48"/>
      <c r="C16" s="5"/>
      <c r="D16" s="5"/>
      <c r="E16" s="8" t="s">
        <v>4</v>
      </c>
      <c r="F16" s="29"/>
      <c r="G16" s="29"/>
      <c r="H16" s="29"/>
    </row>
    <row r="17" spans="1:11" x14ac:dyDescent="0.2">
      <c r="A17" s="10" t="s">
        <v>144</v>
      </c>
      <c r="B17" s="48"/>
      <c r="C17" s="5"/>
      <c r="D17" s="5"/>
      <c r="E17" s="8" t="s">
        <v>79</v>
      </c>
      <c r="F17" s="29">
        <v>0</v>
      </c>
      <c r="G17" s="29">
        <v>0</v>
      </c>
      <c r="H17" s="29">
        <v>0</v>
      </c>
      <c r="I17" s="14"/>
      <c r="J17" s="13"/>
      <c r="K17" s="13"/>
    </row>
    <row r="18" spans="1:11" x14ac:dyDescent="0.2">
      <c r="A18" s="10" t="s">
        <v>145</v>
      </c>
      <c r="B18" s="49"/>
      <c r="C18" s="5"/>
      <c r="D18" s="5"/>
      <c r="E18" s="8" t="s">
        <v>139</v>
      </c>
      <c r="F18" s="30">
        <v>0</v>
      </c>
      <c r="G18" s="12">
        <v>0</v>
      </c>
      <c r="H18" s="12">
        <v>0</v>
      </c>
    </row>
    <row r="19" spans="1:11" x14ac:dyDescent="0.2">
      <c r="G19" s="26">
        <f>SUM(G12:G18)</f>
        <v>0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4" zoomScaleNormal="100" zoomScaleSheetLayoutView="100" workbookViewId="0">
      <selection activeCell="G19" sqref="G19"/>
    </sheetView>
  </sheetViews>
  <sheetFormatPr defaultRowHeight="12.75" outlineLevelCol="1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hidden="1" customWidth="1" outlineLevel="1"/>
    <col min="10" max="10" width="25.28515625" style="2" customWidth="1" collapsed="1"/>
    <col min="11" max="16384" width="9.140625" style="1"/>
  </cols>
  <sheetData>
    <row r="1" spans="1:10" x14ac:dyDescent="0.2">
      <c r="H1" s="27" t="s">
        <v>138</v>
      </c>
    </row>
    <row r="2" spans="1:10" x14ac:dyDescent="0.2">
      <c r="H2" s="27" t="s">
        <v>137</v>
      </c>
    </row>
    <row r="3" spans="1:10" x14ac:dyDescent="0.2">
      <c r="H3" s="27" t="s">
        <v>136</v>
      </c>
    </row>
    <row r="6" spans="1:10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  <c r="J6" s="24"/>
    </row>
    <row r="7" spans="1:10" s="23" customFormat="1" ht="15.75" x14ac:dyDescent="0.25">
      <c r="A7" s="45" t="s">
        <v>161</v>
      </c>
      <c r="B7" s="45"/>
      <c r="C7" s="45"/>
      <c r="D7" s="45"/>
      <c r="E7" s="45"/>
      <c r="F7" s="45"/>
      <c r="G7" s="45"/>
      <c r="H7" s="45"/>
      <c r="I7" s="24"/>
      <c r="J7" s="24"/>
    </row>
    <row r="8" spans="1:10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  <c r="J8" s="24"/>
    </row>
    <row r="10" spans="1:10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  <c r="I10" s="19" t="s">
        <v>147</v>
      </c>
    </row>
    <row r="11" spans="1:10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  <c r="J11" s="19"/>
    </row>
    <row r="12" spans="1:10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>
        <v>0</v>
      </c>
      <c r="G12" s="29">
        <f>SUM(I12:J12)</f>
        <v>0</v>
      </c>
      <c r="H12" s="29">
        <v>0</v>
      </c>
    </row>
    <row r="13" spans="1:10" x14ac:dyDescent="0.2">
      <c r="A13" s="10" t="s">
        <v>140</v>
      </c>
      <c r="B13" s="48"/>
      <c r="C13" s="5"/>
      <c r="D13" s="5"/>
      <c r="E13" s="8" t="s">
        <v>24</v>
      </c>
      <c r="F13" s="29">
        <v>0</v>
      </c>
      <c r="G13" s="29">
        <f t="shared" ref="G13:G18" si="0">SUM(I13:J13)</f>
        <v>0</v>
      </c>
      <c r="H13" s="29">
        <v>0</v>
      </c>
    </row>
    <row r="14" spans="1:10" ht="63.75" x14ac:dyDescent="0.2">
      <c r="A14" s="10" t="s">
        <v>141</v>
      </c>
      <c r="B14" s="48"/>
      <c r="C14" s="5"/>
      <c r="D14" s="5"/>
      <c r="E14" s="8" t="s">
        <v>43</v>
      </c>
      <c r="F14" s="29">
        <v>0</v>
      </c>
      <c r="G14" s="29">
        <f t="shared" si="0"/>
        <v>0</v>
      </c>
      <c r="H14" s="29">
        <v>0</v>
      </c>
    </row>
    <row r="15" spans="1:10" x14ac:dyDescent="0.2">
      <c r="A15" s="10" t="s">
        <v>142</v>
      </c>
      <c r="B15" s="48"/>
      <c r="C15" s="5"/>
      <c r="D15" s="5"/>
      <c r="E15" s="8" t="s">
        <v>18</v>
      </c>
      <c r="F15" s="29">
        <v>0</v>
      </c>
      <c r="G15" s="29">
        <f t="shared" si="0"/>
        <v>0</v>
      </c>
      <c r="H15" s="29">
        <v>0</v>
      </c>
    </row>
    <row r="16" spans="1:10" x14ac:dyDescent="0.2">
      <c r="A16" s="10" t="s">
        <v>143</v>
      </c>
      <c r="B16" s="48"/>
      <c r="C16" s="5"/>
      <c r="D16" s="5"/>
      <c r="E16" s="8" t="s">
        <v>4</v>
      </c>
      <c r="F16" s="29">
        <v>0</v>
      </c>
      <c r="G16" s="29">
        <f t="shared" si="0"/>
        <v>0</v>
      </c>
      <c r="H16" s="29">
        <v>0</v>
      </c>
    </row>
    <row r="17" spans="1:12" x14ac:dyDescent="0.2">
      <c r="A17" s="10" t="s">
        <v>144</v>
      </c>
      <c r="B17" s="48"/>
      <c r="C17" s="5"/>
      <c r="D17" s="5"/>
      <c r="E17" s="8" t="s">
        <v>79</v>
      </c>
      <c r="F17" s="29">
        <v>0</v>
      </c>
      <c r="G17" s="29">
        <f t="shared" si="0"/>
        <v>0</v>
      </c>
      <c r="H17" s="29" t="s">
        <v>149</v>
      </c>
      <c r="I17" s="14"/>
      <c r="J17" s="14"/>
      <c r="K17" s="13"/>
      <c r="L17" s="13"/>
    </row>
    <row r="18" spans="1:12" x14ac:dyDescent="0.2">
      <c r="A18" s="10" t="s">
        <v>145</v>
      </c>
      <c r="B18" s="49"/>
      <c r="C18" s="5"/>
      <c r="D18" s="5"/>
      <c r="E18" s="8" t="s">
        <v>139</v>
      </c>
      <c r="F18" s="30" t="s">
        <v>162</v>
      </c>
      <c r="G18" s="29">
        <f t="shared" si="0"/>
        <v>6601000</v>
      </c>
      <c r="H18" s="12" t="s">
        <v>35</v>
      </c>
      <c r="I18" s="33">
        <v>6601000</v>
      </c>
    </row>
    <row r="19" spans="1:12" x14ac:dyDescent="0.2">
      <c r="G19" s="42">
        <f>SUM(G12:G18)</f>
        <v>6601000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9"/>
  <sheetViews>
    <sheetView zoomScaleNormal="100" zoomScaleSheetLayoutView="100" workbookViewId="0">
      <selection activeCell="H16" sqref="H16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16384" width="9.140625" style="1"/>
  </cols>
  <sheetData>
    <row r="1" spans="1:8" x14ac:dyDescent="0.2">
      <c r="H1" s="27" t="s">
        <v>138</v>
      </c>
    </row>
    <row r="2" spans="1:8" x14ac:dyDescent="0.2">
      <c r="H2" s="27" t="s">
        <v>137</v>
      </c>
    </row>
    <row r="3" spans="1:8" x14ac:dyDescent="0.2">
      <c r="H3" s="27" t="s">
        <v>136</v>
      </c>
    </row>
    <row r="6" spans="1:8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</row>
    <row r="7" spans="1:8" s="23" customFormat="1" ht="15.75" x14ac:dyDescent="0.25">
      <c r="A7" s="45" t="s">
        <v>164</v>
      </c>
      <c r="B7" s="45"/>
      <c r="C7" s="45"/>
      <c r="D7" s="45"/>
      <c r="E7" s="45"/>
      <c r="F7" s="45"/>
      <c r="G7" s="45"/>
      <c r="H7" s="45"/>
    </row>
    <row r="8" spans="1:8" s="23" customFormat="1" ht="15.75" x14ac:dyDescent="0.25">
      <c r="A8" s="45"/>
      <c r="B8" s="45"/>
      <c r="C8" s="45"/>
      <c r="D8" s="45"/>
      <c r="E8" s="45"/>
      <c r="F8" s="45"/>
      <c r="G8" s="45"/>
      <c r="H8" s="45"/>
    </row>
    <row r="10" spans="1:8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8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</row>
    <row r="12" spans="1:8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>
        <f>январь!F12+февраль!F12+март!F12</f>
        <v>0</v>
      </c>
      <c r="G12" s="29">
        <f>январь!G12+февраль!G12+март!G12</f>
        <v>0</v>
      </c>
      <c r="H12" s="29"/>
    </row>
    <row r="13" spans="1:8" x14ac:dyDescent="0.2">
      <c r="A13" s="10" t="s">
        <v>140</v>
      </c>
      <c r="B13" s="48"/>
      <c r="C13" s="5"/>
      <c r="D13" s="5"/>
      <c r="E13" s="8" t="s">
        <v>24</v>
      </c>
      <c r="F13" s="29" t="s">
        <v>22</v>
      </c>
      <c r="G13" s="29">
        <f>январь!G13+февраль!G13+март!G13</f>
        <v>1492700</v>
      </c>
      <c r="H13" s="29"/>
    </row>
    <row r="14" spans="1:8" ht="63.75" x14ac:dyDescent="0.2">
      <c r="A14" s="10" t="s">
        <v>141</v>
      </c>
      <c r="B14" s="48"/>
      <c r="C14" s="5"/>
      <c r="D14" s="5"/>
      <c r="E14" s="8" t="s">
        <v>43</v>
      </c>
      <c r="F14" s="29" t="s">
        <v>152</v>
      </c>
      <c r="G14" s="29">
        <f>январь!G14+февраль!G14+март!G14</f>
        <v>1609928.44</v>
      </c>
      <c r="H14" s="32"/>
    </row>
    <row r="15" spans="1:8" x14ac:dyDescent="0.2">
      <c r="A15" s="10" t="s">
        <v>142</v>
      </c>
      <c r="B15" s="48"/>
      <c r="C15" s="5"/>
      <c r="D15" s="5"/>
      <c r="E15" s="8" t="s">
        <v>18</v>
      </c>
      <c r="F15" s="29">
        <v>0</v>
      </c>
      <c r="G15" s="29">
        <f>январь!G15+февраль!G15+март!G15</f>
        <v>0</v>
      </c>
      <c r="H15" s="29"/>
    </row>
    <row r="16" spans="1:8" x14ac:dyDescent="0.2">
      <c r="A16" s="10" t="s">
        <v>143</v>
      </c>
      <c r="B16" s="48"/>
      <c r="C16" s="5"/>
      <c r="D16" s="5"/>
      <c r="E16" s="8" t="s">
        <v>4</v>
      </c>
      <c r="F16" s="29" t="s">
        <v>159</v>
      </c>
      <c r="G16" s="29">
        <f>январь!G16</f>
        <v>11947504.68</v>
      </c>
      <c r="H16" s="29"/>
    </row>
    <row r="17" spans="1:10" x14ac:dyDescent="0.2">
      <c r="A17" s="10" t="s">
        <v>144</v>
      </c>
      <c r="B17" s="48"/>
      <c r="C17" s="5"/>
      <c r="D17" s="5"/>
      <c r="E17" s="8" t="s">
        <v>79</v>
      </c>
      <c r="F17" s="29">
        <v>0</v>
      </c>
      <c r="G17" s="29">
        <f>январь!G17+февраль!G17+март!G17</f>
        <v>0</v>
      </c>
      <c r="H17" s="29"/>
      <c r="I17" s="13"/>
      <c r="J17" s="13"/>
    </row>
    <row r="18" spans="1:10" x14ac:dyDescent="0.2">
      <c r="A18" s="10" t="s">
        <v>145</v>
      </c>
      <c r="B18" s="49"/>
      <c r="C18" s="5"/>
      <c r="D18" s="5"/>
      <c r="E18" s="8" t="s">
        <v>139</v>
      </c>
      <c r="F18" s="29" t="s">
        <v>163</v>
      </c>
      <c r="G18" s="29">
        <f>январь!G18+февраль!G18+март!G18</f>
        <v>7460770</v>
      </c>
      <c r="H18" s="29"/>
    </row>
    <row r="19" spans="1:10" x14ac:dyDescent="0.2">
      <c r="G19" s="42">
        <f>SUM(G12:G18)</f>
        <v>22510903.119999997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zoomScaleSheetLayoutView="100" workbookViewId="0">
      <selection activeCell="I14" sqref="I14"/>
    </sheetView>
  </sheetViews>
  <sheetFormatPr defaultRowHeight="12.75" outlineLevelCol="1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10" width="25.28515625" style="2" hidden="1" customWidth="1" outlineLevel="1"/>
    <col min="11" max="11" width="9.140625" style="1" collapsed="1"/>
    <col min="12" max="16384" width="9.140625" style="1"/>
  </cols>
  <sheetData>
    <row r="1" spans="1:10" x14ac:dyDescent="0.2">
      <c r="H1" s="27" t="s">
        <v>138</v>
      </c>
    </row>
    <row r="2" spans="1:10" x14ac:dyDescent="0.2">
      <c r="H2" s="27" t="s">
        <v>137</v>
      </c>
    </row>
    <row r="3" spans="1:10" x14ac:dyDescent="0.2">
      <c r="H3" s="27" t="s">
        <v>136</v>
      </c>
    </row>
    <row r="6" spans="1:10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  <c r="J6" s="24"/>
    </row>
    <row r="7" spans="1:10" s="23" customFormat="1" ht="15.75" x14ac:dyDescent="0.25">
      <c r="A7" s="45" t="s">
        <v>166</v>
      </c>
      <c r="B7" s="45"/>
      <c r="C7" s="45"/>
      <c r="D7" s="45"/>
      <c r="E7" s="45"/>
      <c r="F7" s="45"/>
      <c r="G7" s="45"/>
      <c r="H7" s="45"/>
      <c r="I7" s="24"/>
      <c r="J7" s="24"/>
    </row>
    <row r="8" spans="1:10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  <c r="J8" s="24"/>
    </row>
    <row r="10" spans="1:10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  <c r="I10" s="19" t="s">
        <v>148</v>
      </c>
      <c r="J10" s="19" t="s">
        <v>155</v>
      </c>
    </row>
    <row r="11" spans="1:10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</row>
    <row r="12" spans="1:10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>
        <v>0</v>
      </c>
      <c r="G12" s="29">
        <f>SUM(I12:J12)</f>
        <v>0</v>
      </c>
      <c r="H12" s="8"/>
    </row>
    <row r="13" spans="1:10" x14ac:dyDescent="0.2">
      <c r="A13" s="10" t="s">
        <v>140</v>
      </c>
      <c r="B13" s="48"/>
      <c r="C13" s="5"/>
      <c r="D13" s="5"/>
      <c r="E13" s="8" t="s">
        <v>24</v>
      </c>
      <c r="F13" s="29">
        <v>0</v>
      </c>
      <c r="G13" s="29">
        <f t="shared" ref="G13:G18" si="0">SUM(I13:J13)</f>
        <v>0</v>
      </c>
      <c r="H13" s="29">
        <v>0</v>
      </c>
    </row>
    <row r="14" spans="1:10" ht="63.75" x14ac:dyDescent="0.2">
      <c r="A14" s="10" t="s">
        <v>141</v>
      </c>
      <c r="B14" s="48"/>
      <c r="C14" s="5"/>
      <c r="D14" s="5"/>
      <c r="E14" s="8" t="s">
        <v>43</v>
      </c>
      <c r="F14" s="29" t="s">
        <v>189</v>
      </c>
      <c r="G14" s="29">
        <f>SUM(I14:J14)</f>
        <v>215749.97</v>
      </c>
      <c r="H14" s="29" t="s">
        <v>171</v>
      </c>
      <c r="J14" s="19">
        <v>215749.97</v>
      </c>
    </row>
    <row r="15" spans="1:10" x14ac:dyDescent="0.2">
      <c r="A15" s="10" t="s">
        <v>142</v>
      </c>
      <c r="B15" s="48"/>
      <c r="C15" s="5"/>
      <c r="D15" s="5"/>
      <c r="E15" s="8" t="s">
        <v>18</v>
      </c>
      <c r="F15" s="29">
        <v>0</v>
      </c>
      <c r="G15" s="29">
        <f t="shared" si="0"/>
        <v>0</v>
      </c>
      <c r="H15" s="29">
        <v>0</v>
      </c>
    </row>
    <row r="16" spans="1:10" x14ac:dyDescent="0.2">
      <c r="A16" s="10" t="s">
        <v>143</v>
      </c>
      <c r="B16" s="48"/>
      <c r="C16" s="5"/>
      <c r="D16" s="5"/>
      <c r="E16" s="8" t="s">
        <v>4</v>
      </c>
      <c r="F16" s="29" t="s">
        <v>149</v>
      </c>
      <c r="G16" s="29">
        <f t="shared" si="0"/>
        <v>0</v>
      </c>
      <c r="H16" s="29" t="s">
        <v>149</v>
      </c>
    </row>
    <row r="17" spans="1:12" x14ac:dyDescent="0.2">
      <c r="A17" s="10" t="s">
        <v>144</v>
      </c>
      <c r="B17" s="48"/>
      <c r="C17" s="5"/>
      <c r="D17" s="5"/>
      <c r="E17" s="8" t="s">
        <v>79</v>
      </c>
      <c r="F17" s="29">
        <v>0</v>
      </c>
      <c r="G17" s="29">
        <f t="shared" si="0"/>
        <v>0</v>
      </c>
      <c r="H17" s="29">
        <v>0</v>
      </c>
      <c r="I17" s="14"/>
      <c r="J17" s="14"/>
      <c r="K17" s="13"/>
      <c r="L17" s="13"/>
    </row>
    <row r="18" spans="1:12" x14ac:dyDescent="0.2">
      <c r="A18" s="10" t="s">
        <v>145</v>
      </c>
      <c r="B18" s="49"/>
      <c r="C18" s="5"/>
      <c r="D18" s="5"/>
      <c r="E18" s="8" t="s">
        <v>139</v>
      </c>
      <c r="F18" s="30" t="s">
        <v>165</v>
      </c>
      <c r="G18" s="29">
        <f t="shared" si="0"/>
        <v>10340025</v>
      </c>
      <c r="H18" s="30" t="s">
        <v>154</v>
      </c>
      <c r="I18" s="33">
        <v>10340025</v>
      </c>
    </row>
    <row r="19" spans="1:12" x14ac:dyDescent="0.2">
      <c r="G19" s="42">
        <f>SUM(G12:G18)</f>
        <v>10555774.970000001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zoomScaleSheetLayoutView="100" workbookViewId="0">
      <selection activeCell="F14" sqref="F14"/>
    </sheetView>
  </sheetViews>
  <sheetFormatPr defaultRowHeight="12.75" outlineLevelCol="1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10" width="25.28515625" style="2" hidden="1" customWidth="1" outlineLevel="1"/>
    <col min="11" max="12" width="9.140625" style="1" hidden="1" customWidth="1" outlineLevel="1"/>
    <col min="13" max="13" width="13.5703125" style="1" hidden="1" customWidth="1" outlineLevel="1"/>
    <col min="14" max="14" width="9.140625" style="1" collapsed="1"/>
    <col min="15" max="16384" width="9.140625" style="1"/>
  </cols>
  <sheetData>
    <row r="1" spans="1:13" x14ac:dyDescent="0.2">
      <c r="H1" s="27" t="s">
        <v>138</v>
      </c>
    </row>
    <row r="2" spans="1:13" x14ac:dyDescent="0.2">
      <c r="H2" s="27" t="s">
        <v>137</v>
      </c>
    </row>
    <row r="3" spans="1:13" x14ac:dyDescent="0.2">
      <c r="H3" s="27" t="s">
        <v>136</v>
      </c>
    </row>
    <row r="6" spans="1:13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  <c r="J6" s="24"/>
    </row>
    <row r="7" spans="1:13" s="23" customFormat="1" ht="15.75" x14ac:dyDescent="0.25">
      <c r="A7" s="45" t="s">
        <v>168</v>
      </c>
      <c r="B7" s="45"/>
      <c r="C7" s="45"/>
      <c r="D7" s="45"/>
      <c r="E7" s="45"/>
      <c r="F7" s="45"/>
      <c r="G7" s="45"/>
      <c r="H7" s="45"/>
      <c r="I7" s="24"/>
      <c r="J7" s="24"/>
    </row>
    <row r="8" spans="1:13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  <c r="J8" s="24"/>
    </row>
    <row r="10" spans="1:13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  <c r="I10" s="35" t="s">
        <v>148</v>
      </c>
      <c r="J10" s="36" t="s">
        <v>156</v>
      </c>
      <c r="K10" s="38" t="s">
        <v>151</v>
      </c>
    </row>
    <row r="11" spans="1:13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  <c r="J11" s="36"/>
      <c r="K11" s="40"/>
    </row>
    <row r="12" spans="1:13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 t="s">
        <v>167</v>
      </c>
      <c r="G12" s="29">
        <f>SUM(I12:K12)</f>
        <v>3438032.6999999997</v>
      </c>
      <c r="H12" s="29" t="s">
        <v>154</v>
      </c>
      <c r="J12" s="37">
        <v>387819.38000000006</v>
      </c>
      <c r="K12" s="39">
        <v>3050213.32</v>
      </c>
      <c r="L12" s="39" t="s">
        <v>153</v>
      </c>
      <c r="M12" s="39" t="s">
        <v>154</v>
      </c>
    </row>
    <row r="13" spans="1:13" x14ac:dyDescent="0.2">
      <c r="A13" s="10" t="s">
        <v>140</v>
      </c>
      <c r="B13" s="48"/>
      <c r="C13" s="5"/>
      <c r="D13" s="5"/>
      <c r="E13" s="8" t="s">
        <v>24</v>
      </c>
      <c r="F13" s="29">
        <v>0</v>
      </c>
      <c r="G13" s="29">
        <f t="shared" ref="G13:G18" si="0">SUM(I13:K13)</f>
        <v>0</v>
      </c>
      <c r="H13" s="29" t="s">
        <v>149</v>
      </c>
      <c r="K13" s="39"/>
    </row>
    <row r="14" spans="1:13" ht="63.75" x14ac:dyDescent="0.2">
      <c r="A14" s="10" t="s">
        <v>141</v>
      </c>
      <c r="B14" s="48"/>
      <c r="C14" s="5"/>
      <c r="D14" s="5"/>
      <c r="E14" s="8" t="s">
        <v>43</v>
      </c>
      <c r="F14" s="29">
        <v>0</v>
      </c>
      <c r="G14" s="29">
        <f t="shared" si="0"/>
        <v>0</v>
      </c>
      <c r="H14" s="29" t="s">
        <v>149</v>
      </c>
      <c r="K14" s="39"/>
    </row>
    <row r="15" spans="1:13" x14ac:dyDescent="0.2">
      <c r="A15" s="10" t="s">
        <v>142</v>
      </c>
      <c r="B15" s="48"/>
      <c r="C15" s="5"/>
      <c r="D15" s="5"/>
      <c r="E15" s="8" t="s">
        <v>18</v>
      </c>
      <c r="F15" s="29">
        <v>0</v>
      </c>
      <c r="G15" s="29">
        <f t="shared" si="0"/>
        <v>0</v>
      </c>
      <c r="H15" s="29" t="s">
        <v>149</v>
      </c>
      <c r="K15" s="39"/>
    </row>
    <row r="16" spans="1:13" x14ac:dyDescent="0.2">
      <c r="A16" s="10" t="s">
        <v>143</v>
      </c>
      <c r="B16" s="48"/>
      <c r="C16" s="5"/>
      <c r="D16" s="5"/>
      <c r="E16" s="8" t="s">
        <v>4</v>
      </c>
      <c r="F16" s="29">
        <v>0</v>
      </c>
      <c r="G16" s="29">
        <f t="shared" si="0"/>
        <v>0</v>
      </c>
      <c r="H16" s="29">
        <v>0</v>
      </c>
      <c r="K16" s="39"/>
    </row>
    <row r="17" spans="1:12" x14ac:dyDescent="0.2">
      <c r="A17" s="10" t="s">
        <v>144</v>
      </c>
      <c r="B17" s="48"/>
      <c r="C17" s="5"/>
      <c r="D17" s="5"/>
      <c r="E17" s="8" t="s">
        <v>79</v>
      </c>
      <c r="F17" s="29">
        <v>0</v>
      </c>
      <c r="G17" s="29">
        <f t="shared" si="0"/>
        <v>0</v>
      </c>
      <c r="H17" s="29" t="s">
        <v>149</v>
      </c>
      <c r="I17" s="14"/>
      <c r="J17" s="14"/>
      <c r="K17" s="41"/>
      <c r="L17" s="13"/>
    </row>
    <row r="18" spans="1:12" x14ac:dyDescent="0.2">
      <c r="A18" s="10" t="s">
        <v>145</v>
      </c>
      <c r="B18" s="49"/>
      <c r="C18" s="5"/>
      <c r="D18" s="5"/>
      <c r="E18" s="8" t="s">
        <v>139</v>
      </c>
      <c r="F18" s="30" t="s">
        <v>158</v>
      </c>
      <c r="G18" s="29">
        <f t="shared" si="0"/>
        <v>2145990</v>
      </c>
      <c r="H18" s="30" t="s">
        <v>154</v>
      </c>
      <c r="I18" s="34">
        <v>2145990</v>
      </c>
      <c r="K18" s="39"/>
    </row>
    <row r="19" spans="1:12" x14ac:dyDescent="0.2">
      <c r="G19" s="42">
        <f>SUM(G12:G18)</f>
        <v>5584022.6999999993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zoomScaleSheetLayoutView="100" workbookViewId="0">
      <selection activeCell="H14" sqref="H14"/>
    </sheetView>
  </sheetViews>
  <sheetFormatPr defaultRowHeight="12.75" outlineLevelCol="1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9" width="25.28515625" style="2" hidden="1" customWidth="1" outlineLevel="1"/>
    <col min="10" max="10" width="25.28515625" style="2" customWidth="1" collapsed="1"/>
    <col min="11" max="16384" width="9.140625" style="1"/>
  </cols>
  <sheetData>
    <row r="1" spans="1:10" x14ac:dyDescent="0.2">
      <c r="H1" s="27" t="s">
        <v>138</v>
      </c>
    </row>
    <row r="2" spans="1:10" x14ac:dyDescent="0.2">
      <c r="H2" s="27" t="s">
        <v>137</v>
      </c>
    </row>
    <row r="3" spans="1:10" x14ac:dyDescent="0.2">
      <c r="H3" s="27" t="s">
        <v>136</v>
      </c>
    </row>
    <row r="6" spans="1:10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  <c r="I6" s="24"/>
      <c r="J6" s="24"/>
    </row>
    <row r="7" spans="1:10" s="23" customFormat="1" ht="15.75" x14ac:dyDescent="0.25">
      <c r="A7" s="45" t="s">
        <v>170</v>
      </c>
      <c r="B7" s="45"/>
      <c r="C7" s="45"/>
      <c r="D7" s="45"/>
      <c r="E7" s="45"/>
      <c r="F7" s="45"/>
      <c r="G7" s="45"/>
      <c r="H7" s="45"/>
      <c r="I7" s="24"/>
      <c r="J7" s="24"/>
    </row>
    <row r="8" spans="1:10" s="23" customFormat="1" ht="15.75" x14ac:dyDescent="0.25">
      <c r="A8" s="45"/>
      <c r="B8" s="45"/>
      <c r="C8" s="45"/>
      <c r="D8" s="45"/>
      <c r="E8" s="45"/>
      <c r="F8" s="45"/>
      <c r="G8" s="45"/>
      <c r="H8" s="45"/>
      <c r="I8" s="24"/>
      <c r="J8" s="24"/>
    </row>
    <row r="10" spans="1:10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  <c r="I10" s="19" t="s">
        <v>147</v>
      </c>
    </row>
    <row r="11" spans="1:10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  <c r="I11" s="19"/>
      <c r="J11" s="19"/>
    </row>
    <row r="12" spans="1:10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>
        <v>0</v>
      </c>
      <c r="G12" s="29">
        <f>SUM(I12)</f>
        <v>0</v>
      </c>
      <c r="H12" s="29">
        <v>0</v>
      </c>
    </row>
    <row r="13" spans="1:10" x14ac:dyDescent="0.2">
      <c r="A13" s="10" t="s">
        <v>140</v>
      </c>
      <c r="B13" s="48"/>
      <c r="C13" s="5"/>
      <c r="D13" s="5"/>
      <c r="E13" s="8" t="s">
        <v>24</v>
      </c>
      <c r="F13" s="29">
        <v>0</v>
      </c>
      <c r="G13" s="29">
        <f t="shared" ref="G13:G15" si="0">SUM(I13)</f>
        <v>0</v>
      </c>
      <c r="H13" s="29">
        <v>0</v>
      </c>
    </row>
    <row r="14" spans="1:10" ht="63.75" x14ac:dyDescent="0.2">
      <c r="A14" s="10" t="s">
        <v>141</v>
      </c>
      <c r="B14" s="48"/>
      <c r="C14" s="5"/>
      <c r="D14" s="5"/>
      <c r="E14" s="8" t="s">
        <v>43</v>
      </c>
      <c r="F14" s="32">
        <v>0</v>
      </c>
      <c r="G14" s="29">
        <f t="shared" si="0"/>
        <v>0</v>
      </c>
      <c r="H14" s="32" t="s">
        <v>149</v>
      </c>
    </row>
    <row r="15" spans="1:10" x14ac:dyDescent="0.2">
      <c r="A15" s="10" t="s">
        <v>142</v>
      </c>
      <c r="B15" s="48"/>
      <c r="C15" s="5"/>
      <c r="D15" s="5"/>
      <c r="E15" s="8" t="s">
        <v>18</v>
      </c>
      <c r="F15" s="29">
        <v>0</v>
      </c>
      <c r="G15" s="29">
        <f t="shared" si="0"/>
        <v>0</v>
      </c>
      <c r="H15" s="29">
        <v>0</v>
      </c>
    </row>
    <row r="16" spans="1:10" x14ac:dyDescent="0.2">
      <c r="A16" s="10" t="s">
        <v>143</v>
      </c>
      <c r="B16" s="48"/>
      <c r="C16" s="5"/>
      <c r="D16" s="5"/>
      <c r="E16" s="8" t="s">
        <v>4</v>
      </c>
      <c r="F16" s="29" t="s">
        <v>150</v>
      </c>
      <c r="G16" s="29">
        <v>2880302.6</v>
      </c>
      <c r="H16" s="29" t="s">
        <v>154</v>
      </c>
    </row>
    <row r="17" spans="1:12" x14ac:dyDescent="0.2">
      <c r="A17" s="10" t="s">
        <v>144</v>
      </c>
      <c r="B17" s="48"/>
      <c r="C17" s="5"/>
      <c r="D17" s="5"/>
      <c r="E17" s="8" t="s">
        <v>79</v>
      </c>
      <c r="F17" s="29">
        <v>0</v>
      </c>
      <c r="G17" s="29">
        <v>0</v>
      </c>
      <c r="H17" s="29">
        <v>0</v>
      </c>
      <c r="I17" s="14"/>
      <c r="J17" s="14"/>
      <c r="K17" s="13"/>
      <c r="L17" s="13"/>
    </row>
    <row r="18" spans="1:12" x14ac:dyDescent="0.2">
      <c r="A18" s="10" t="s">
        <v>145</v>
      </c>
      <c r="B18" s="49"/>
      <c r="C18" s="5"/>
      <c r="D18" s="5"/>
      <c r="E18" s="8" t="s">
        <v>139</v>
      </c>
      <c r="F18" s="30" t="s">
        <v>169</v>
      </c>
      <c r="G18" s="29">
        <f>SUM(I18)</f>
        <v>1353000</v>
      </c>
      <c r="H18" s="30" t="str">
        <f>'2015'!I39</f>
        <v>конкурс</v>
      </c>
      <c r="I18" s="33">
        <v>1353000</v>
      </c>
    </row>
    <row r="19" spans="1:12" x14ac:dyDescent="0.2">
      <c r="G19" s="42">
        <f>SUM(G12:G18)</f>
        <v>4233302.5999999996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9"/>
  <sheetViews>
    <sheetView zoomScaleNormal="100" zoomScaleSheetLayoutView="100" workbookViewId="0">
      <selection activeCell="E14" sqref="E14"/>
    </sheetView>
  </sheetViews>
  <sheetFormatPr defaultRowHeight="12.75" x14ac:dyDescent="0.2"/>
  <cols>
    <col min="1" max="1" width="8.5703125" style="4" customWidth="1"/>
    <col min="2" max="2" width="12.5703125" style="1" customWidth="1"/>
    <col min="3" max="4" width="10.7109375" style="1" customWidth="1"/>
    <col min="5" max="5" width="46.42578125" style="2" customWidth="1"/>
    <col min="6" max="6" width="21.28515625" style="4" customWidth="1"/>
    <col min="7" max="7" width="21.28515625" style="3" customWidth="1"/>
    <col min="8" max="8" width="21.28515625" style="2" customWidth="1"/>
    <col min="9" max="16384" width="9.140625" style="1"/>
  </cols>
  <sheetData>
    <row r="1" spans="1:8" x14ac:dyDescent="0.2">
      <c r="H1" s="27" t="s">
        <v>138</v>
      </c>
    </row>
    <row r="2" spans="1:8" x14ac:dyDescent="0.2">
      <c r="H2" s="27" t="s">
        <v>137</v>
      </c>
    </row>
    <row r="3" spans="1:8" x14ac:dyDescent="0.2">
      <c r="H3" s="27" t="s">
        <v>136</v>
      </c>
    </row>
    <row r="6" spans="1:8" s="23" customFormat="1" ht="15.75" x14ac:dyDescent="0.25">
      <c r="A6" s="45" t="s">
        <v>135</v>
      </c>
      <c r="B6" s="45"/>
      <c r="C6" s="45"/>
      <c r="D6" s="45"/>
      <c r="E6" s="45"/>
      <c r="F6" s="45"/>
      <c r="G6" s="45"/>
      <c r="H6" s="45"/>
    </row>
    <row r="7" spans="1:8" s="23" customFormat="1" ht="15.75" x14ac:dyDescent="0.25">
      <c r="A7" s="45" t="s">
        <v>173</v>
      </c>
      <c r="B7" s="45"/>
      <c r="C7" s="45"/>
      <c r="D7" s="45"/>
      <c r="E7" s="45"/>
      <c r="F7" s="45"/>
      <c r="G7" s="45"/>
      <c r="H7" s="45"/>
    </row>
    <row r="8" spans="1:8" s="23" customFormat="1" ht="15.75" x14ac:dyDescent="0.25">
      <c r="A8" s="45"/>
      <c r="B8" s="45"/>
      <c r="C8" s="45"/>
      <c r="D8" s="45"/>
      <c r="E8" s="45"/>
      <c r="F8" s="45"/>
      <c r="G8" s="45"/>
      <c r="H8" s="45"/>
    </row>
    <row r="10" spans="1:8" s="19" customFormat="1" ht="127.5" x14ac:dyDescent="0.2">
      <c r="A10" s="21" t="s">
        <v>133</v>
      </c>
      <c r="B10" s="21" t="s">
        <v>132</v>
      </c>
      <c r="C10" s="21" t="s">
        <v>131</v>
      </c>
      <c r="D10" s="21" t="s">
        <v>130</v>
      </c>
      <c r="E10" s="21" t="s">
        <v>129</v>
      </c>
      <c r="F10" s="21" t="s">
        <v>128</v>
      </c>
      <c r="G10" s="22" t="s">
        <v>146</v>
      </c>
      <c r="H10" s="21" t="s">
        <v>126</v>
      </c>
    </row>
    <row r="11" spans="1:8" s="18" customFormat="1" x14ac:dyDescent="0.2">
      <c r="A11" s="20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</row>
    <row r="12" spans="1:8" ht="38.25" x14ac:dyDescent="0.2">
      <c r="A12" s="10" t="s">
        <v>74</v>
      </c>
      <c r="B12" s="47" t="s">
        <v>125</v>
      </c>
      <c r="C12" s="5"/>
      <c r="D12" s="5"/>
      <c r="E12" s="8" t="s">
        <v>12</v>
      </c>
      <c r="F12" s="29" t="str">
        <f>май!F12</f>
        <v>13 комплектов, 1659 шт.</v>
      </c>
      <c r="G12" s="29">
        <f>апрель!G12+май!G12+июнь!G12</f>
        <v>3438032.6999999997</v>
      </c>
      <c r="H12" s="29"/>
    </row>
    <row r="13" spans="1:8" x14ac:dyDescent="0.2">
      <c r="A13" s="10" t="s">
        <v>140</v>
      </c>
      <c r="B13" s="48"/>
      <c r="C13" s="5"/>
      <c r="D13" s="5"/>
      <c r="E13" s="8" t="s">
        <v>24</v>
      </c>
      <c r="F13" s="29"/>
      <c r="G13" s="29">
        <f>апрель!G13+май!G13+июнь!G13</f>
        <v>0</v>
      </c>
      <c r="H13" s="29"/>
    </row>
    <row r="14" spans="1:8" ht="63.75" x14ac:dyDescent="0.2">
      <c r="A14" s="10" t="s">
        <v>141</v>
      </c>
      <c r="B14" s="48"/>
      <c r="C14" s="5"/>
      <c r="D14" s="5"/>
      <c r="E14" s="8" t="s">
        <v>43</v>
      </c>
      <c r="F14" s="29"/>
      <c r="G14" s="29">
        <f>апрель!G14+май!G14+июнь!G14</f>
        <v>215749.97</v>
      </c>
      <c r="H14" s="32"/>
    </row>
    <row r="15" spans="1:8" x14ac:dyDescent="0.2">
      <c r="A15" s="10" t="s">
        <v>142</v>
      </c>
      <c r="B15" s="48"/>
      <c r="C15" s="5"/>
      <c r="D15" s="5"/>
      <c r="E15" s="8" t="s">
        <v>18</v>
      </c>
      <c r="F15" s="29"/>
      <c r="G15" s="29">
        <f>апрель!G15+май!G15+июнь!G15</f>
        <v>0</v>
      </c>
      <c r="H15" s="29"/>
    </row>
    <row r="16" spans="1:8" x14ac:dyDescent="0.2">
      <c r="A16" s="10" t="s">
        <v>143</v>
      </c>
      <c r="B16" s="48"/>
      <c r="C16" s="5"/>
      <c r="D16" s="5"/>
      <c r="E16" s="8" t="s">
        <v>4</v>
      </c>
      <c r="F16" s="29" t="str">
        <f>июнь!F16</f>
        <v>74575л</v>
      </c>
      <c r="G16" s="29">
        <f>апрель!G16+май!G16+июнь!G16</f>
        <v>2880302.6</v>
      </c>
      <c r="H16" s="29"/>
    </row>
    <row r="17" spans="1:9" x14ac:dyDescent="0.2">
      <c r="A17" s="10" t="s">
        <v>144</v>
      </c>
      <c r="B17" s="48"/>
      <c r="C17" s="5"/>
      <c r="D17" s="5"/>
      <c r="E17" s="8" t="s">
        <v>79</v>
      </c>
      <c r="F17" s="29"/>
      <c r="G17" s="29">
        <f>апрель!G17+май!G17+июнь!G17</f>
        <v>0</v>
      </c>
      <c r="H17" s="29"/>
      <c r="I17" s="13"/>
    </row>
    <row r="18" spans="1:9" x14ac:dyDescent="0.2">
      <c r="A18" s="10" t="s">
        <v>145</v>
      </c>
      <c r="B18" s="48"/>
      <c r="C18" s="5"/>
      <c r="D18" s="5"/>
      <c r="E18" s="8" t="s">
        <v>139</v>
      </c>
      <c r="F18" s="29" t="s">
        <v>172</v>
      </c>
      <c r="G18" s="29">
        <f>апрель!G18+май!G18+июнь!G18</f>
        <v>13839015</v>
      </c>
      <c r="H18" s="29"/>
    </row>
    <row r="19" spans="1:9" x14ac:dyDescent="0.2">
      <c r="G19" s="26">
        <f>SUM(G12:G18)</f>
        <v>20373100.27</v>
      </c>
    </row>
  </sheetData>
  <mergeCells count="4">
    <mergeCell ref="A6:H6"/>
    <mergeCell ref="A7:H7"/>
    <mergeCell ref="A8:H8"/>
    <mergeCell ref="B12:B1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2015</vt:lpstr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4 квартал</vt:lpstr>
      <vt:lpstr>за 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Шамаева Ирина Олеговна</dc:creator>
  <cp:lastModifiedBy>Шамаева Ирина Олеговна</cp:lastModifiedBy>
  <dcterms:created xsi:type="dcterms:W3CDTF">2016-06-22T05:13:04Z</dcterms:created>
  <dcterms:modified xsi:type="dcterms:W3CDTF">2016-12-29T06:08:56Z</dcterms:modified>
</cp:coreProperties>
</file>