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90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/>
  <c r="E9" i="1" l="1"/>
  <c r="C11" i="2" l="1"/>
  <c r="C7" i="3" l="1"/>
  <c r="D8" i="3" l="1"/>
  <c r="E8" i="3"/>
  <c r="C8" i="3"/>
  <c r="C19" i="3" s="1"/>
  <c r="E7" i="3"/>
  <c r="C4" i="2" l="1"/>
  <c r="C8" i="2" s="1"/>
  <c r="C9" i="2" s="1"/>
  <c r="C12" i="2" s="1"/>
  <c r="I19" i="1" l="1"/>
  <c r="I26" i="1"/>
  <c r="I7" i="1" s="1"/>
</calcChain>
</file>

<file path=xl/sharedStrings.xml><?xml version="1.0" encoding="utf-8"?>
<sst xmlns="http://schemas.openxmlformats.org/spreadsheetml/2006/main" count="137" uniqueCount="98">
  <si>
    <t>Информация об инвестиционных программах АО "Сахатранснефтегаз" за 2015 год</t>
  </si>
  <si>
    <t>в сфере оказания услуг по транспортировке газа по газораспределительным сетям</t>
  </si>
  <si>
    <t>без НДС</t>
  </si>
  <si>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</si>
  <si>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</si>
  <si>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</si>
  <si>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</si>
  <si>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начало</t>
  </si>
  <si>
    <t>окончание</t>
  </si>
  <si>
    <t>в целом по объекту</t>
  </si>
  <si>
    <t>протяженность линейной трубопроводов, км</t>
  </si>
  <si>
    <t>диаметр (диапазон диаметров) трубопроводов, мм</t>
  </si>
  <si>
    <t>количество газорегуляторных  пунктов, ед.</t>
  </si>
  <si>
    <t>Общая сумма инвестиций</t>
  </si>
  <si>
    <t>2.</t>
  </si>
  <si>
    <t>Сведения о строительстве, реконструкции объектов капитального строительства**</t>
  </si>
  <si>
    <t>январь</t>
  </si>
  <si>
    <t>декабрь</t>
  </si>
  <si>
    <t>Пристрой к зданию - Гараж Намский улус с. Намцы по ул. Ц. Аммосова, 7. Строительство второго этажа (административно- бытовые помещения)</t>
  </si>
  <si>
    <t>Пристрой к зданию гаража г. Якутск, ул. Автодорожная, д. 16. Общестроительные работы, э/оборудование, ОПС</t>
  </si>
  <si>
    <t>июль</t>
  </si>
  <si>
    <t>октябрь</t>
  </si>
  <si>
    <t>июнь</t>
  </si>
  <si>
    <t>переходящий</t>
  </si>
  <si>
    <t>Газопровод низкого давления по ул. Ярославского в г.Якутске. Строительство</t>
  </si>
  <si>
    <t xml:space="preserve">Строительство ГРП №2 с подводящими газопроводами высокого и низкого давления по ул.Лена с. Аппаны Намского улуса </t>
  </si>
  <si>
    <t>57-273</t>
  </si>
  <si>
    <t>2.1.</t>
  </si>
  <si>
    <t>новые объекты***</t>
  </si>
  <si>
    <t>Газопровод  высокого  давления по ул. Ярославского в г.Якутске. Строительство</t>
  </si>
  <si>
    <t>2.2.</t>
  </si>
  <si>
    <t>реконструируемые (модернизируемые) объекты</t>
  </si>
  <si>
    <t>3.</t>
  </si>
  <si>
    <t>Сведения о долгосрочных финансовых вложениях**</t>
  </si>
  <si>
    <t>4.</t>
  </si>
  <si>
    <t>Сведения о приобретении внеоборотных активов**</t>
  </si>
  <si>
    <t>Примечание:</t>
  </si>
  <si>
    <t>*В случае если субъекты естественных монополий формирует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</si>
  <si>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**Расшифровывается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</si>
  <si>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Пристрой к зданию гаража (инв.№5883) г.Якутск, ул.Автодорожная, д.16. Строительство</t>
  </si>
  <si>
    <t>ПГБ 55 квартал, ул.Чепалова г.Якутск. СМР.</t>
  </si>
  <si>
    <t>-</t>
  </si>
  <si>
    <t>ГАЗ-3308 (Егерь) 4*4 двухкабинник удл.база</t>
  </si>
  <si>
    <t>Оборудование для лаборатории по поверке промышленных счетчиков</t>
  </si>
  <si>
    <t>Земельный участок с кадастровым №14:14:050003:1338 по адресу: г.Ленск, ул,Центральная, 3</t>
  </si>
  <si>
    <t>***Для основных строек, стоимость которых в отчетном периоде превышает 10% от общей стоимости строительства, проводится отдельно стоимость строительства газораспределительных ссетей и газорегуляторных пунктов.</t>
  </si>
  <si>
    <t>ГАЗ-3308 (Егерь) с КМУ Soosan SCS 334, 2 ед.</t>
  </si>
  <si>
    <t>ГАЗ-33106 (седальный тягач с ППР), 1 ед.</t>
  </si>
  <si>
    <t>Полуприцеп к ГАЗ-33106</t>
  </si>
  <si>
    <t>№, п/п</t>
  </si>
  <si>
    <t>Наименование</t>
  </si>
  <si>
    <t>Сумма, тыс. руб. (без НДС)</t>
  </si>
  <si>
    <t>Строительство объектов основных средств</t>
  </si>
  <si>
    <t>Приобретение объектов основных средств</t>
  </si>
  <si>
    <t>ВСЕГО:</t>
  </si>
  <si>
    <t>в т.ч:</t>
  </si>
  <si>
    <t>за счет амортизационных отчислений в тарифе</t>
  </si>
  <si>
    <t>4.1.</t>
  </si>
  <si>
    <t>4.2.</t>
  </si>
  <si>
    <t>4.3.</t>
  </si>
  <si>
    <t>за счет капитальных вложений из прибыли в тарифе</t>
  </si>
  <si>
    <t>внеплановые объекты</t>
  </si>
  <si>
    <t>внеплановое приобретение основных средств</t>
  </si>
  <si>
    <t>Первый заместитель генерального директора</t>
  </si>
  <si>
    <t>Г.Д. Адамова</t>
  </si>
  <si>
    <t>Начальник Планово-экономического отдела</t>
  </si>
  <si>
    <t>А.Р. Булгытова</t>
  </si>
  <si>
    <t>Подтверждающие документы</t>
  </si>
  <si>
    <t>кол-во листов</t>
  </si>
  <si>
    <t>Оборотно-сальдовая ведомость по счету 08.04."Приобретение объектов основных средств"</t>
  </si>
  <si>
    <t>Оборотно-сальдовая ведомость по счету 08.03."Строительство объектов основных средств"</t>
  </si>
  <si>
    <t>Информация по освоению тарифных источников АО "Сахатранснефтегаз" по регулируемому виду деятельности - транспортировка газа по газораспределительным сетям на территории РС (Я) за 2015 г.</t>
  </si>
  <si>
    <t>Перенос средств на 2016 год</t>
  </si>
  <si>
    <t>Оборотно-сальдовая ведомость по счету 08.01."Приобретение земельных участков"</t>
  </si>
  <si>
    <t>в т.ч.: Земельный участок с кадастровым № 14:14:050003:1338 по адресу г. Ленск, ул. Центральная,3</t>
  </si>
  <si>
    <t>в т.ч.: 3 этап разработки программы 1С.8.2</t>
  </si>
  <si>
    <t xml:space="preserve">Отчет по проводкам за 2015 г. (счет 26 и 60.1) </t>
  </si>
  <si>
    <t>№</t>
  </si>
  <si>
    <t>Тарифный источник</t>
  </si>
  <si>
    <t>Факт с сайта</t>
  </si>
  <si>
    <t>Сверка по счету 08</t>
  </si>
  <si>
    <t>2015 год</t>
  </si>
  <si>
    <t>2016 год</t>
  </si>
  <si>
    <t>2017 год</t>
  </si>
  <si>
    <t>ИТОГО:</t>
  </si>
  <si>
    <t>тыс. руб. без НДС</t>
  </si>
  <si>
    <t>Данные планов КВ</t>
  </si>
  <si>
    <t>Информация по освоению планов КВ УГРС АО "Сахатранснефтегаз"</t>
  </si>
  <si>
    <t>на 2015-2017 года</t>
  </si>
  <si>
    <t xml:space="preserve">Начальник ПТУ </t>
  </si>
  <si>
    <t>П.Н. Унаров</t>
  </si>
  <si>
    <t>Начальник ПЭО</t>
  </si>
  <si>
    <t>По итогам лет тарифные источники согласно счета 08 переосвоены на 46494,78 тыс. руб. без НДС (111,58%)</t>
  </si>
  <si>
    <t>Газопровод высокого  давления по ул. Ярославского в г.Якутске. Реконструкция.</t>
  </si>
  <si>
    <t>Газопровод низкого давления по ул. Ярославского в г.Якутске. Реконструкция.</t>
  </si>
  <si>
    <t>в отчетном периоде</t>
  </si>
  <si>
    <t>Основные проектные характеристики объектов капитального строительства</t>
  </si>
  <si>
    <t>без НДС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</si>
</sst>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#,##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8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 indent="4"/>
    </xf>
    <xf numFmtId="16" fontId="5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top"/>
    </xf>
    <xf numFmtId="0" fontId="8" fillId="0" borderId="0" xfId="0" applyFont="1" applyFill="1"/>
    <xf numFmtId="43" fontId="3" fillId="0" borderId="0" xfId="0" applyNumberFormat="1" applyFont="1" applyFill="1"/>
    <xf numFmtId="43" fontId="0" fillId="0" borderId="0" xfId="0" applyNumberForma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left" wrapText="1" indent="4"/>
    </xf>
    <xf numFmtId="0" fontId="3" fillId="2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 indent="4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0" xfId="0" applyFont="1" applyFill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14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/>
    <xf numFmtId="0" fontId="8" fillId="0" borderId="1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43" fontId="7" fillId="0" borderId="1" xfId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top"/>
    </xf>
    <xf numFmtId="43" fontId="7" fillId="0" borderId="1" xfId="1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3" fontId="1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 indent="4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righ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3" fillId="0" borderId="0" xfId="0" applyFont="1" applyAlignment="1">
      <alignment horizontal="center" vertical="center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workbookViewId="0">
      <selection activeCell="J4" sqref="J4:L4"/>
    </sheetView>
  </sheetViews>
  <sheetFormatPr defaultRowHeight="15" x14ac:dyDescent="0.25"/>
  <cols>
    <col min="1" max="1" width="9.140625" style="2"/>
    <col min="2" max="2" width="52.85546875" style="2" customWidth="1"/>
    <col min="3" max="3" width="13.85546875" style="2" customWidth="1"/>
    <col min="4" max="4" width="13.42578125" style="2" customWidth="1"/>
    <col min="5" max="5" width="12.7109375" style="2" customWidth="1"/>
    <col min="6" max="8" width="16.28515625" style="2" hidden="1" customWidth="1"/>
    <col min="9" max="9" width="11" style="60" customWidth="1"/>
    <col min="10" max="10" width="15.140625" style="2" customWidth="1"/>
    <col min="11" max="11" width="14.7109375" style="2" customWidth="1"/>
    <col min="12" max="12" width="13.5703125" style="2" customWidth="1"/>
    <col min="13" max="16384" width="9.140625" style="2"/>
  </cols>
  <sheetData>
    <row r="1" spans="1:18" s="1" customFormat="1" ht="14.25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8" s="1" customFormat="1" ht="14.25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8" x14ac:dyDescent="0.25">
      <c r="H3" s="2" t="s">
        <v>2</v>
      </c>
      <c r="K3" s="71" t="s">
        <v>97</v>
      </c>
      <c r="L3" s="71"/>
    </row>
    <row r="4" spans="1:18" ht="37.5" customHeight="1" x14ac:dyDescent="0.25">
      <c r="A4" s="67" t="s">
        <v>3</v>
      </c>
      <c r="B4" s="67" t="s">
        <v>4</v>
      </c>
      <c r="C4" s="67" t="s">
        <v>5</v>
      </c>
      <c r="D4" s="67"/>
      <c r="E4" s="76" t="s">
        <v>6</v>
      </c>
      <c r="F4" s="77"/>
      <c r="G4" s="77"/>
      <c r="H4" s="77"/>
      <c r="I4" s="78"/>
      <c r="J4" s="67" t="s">
        <v>96</v>
      </c>
      <c r="K4" s="67"/>
      <c r="L4" s="67"/>
    </row>
    <row r="5" spans="1:18" ht="75" x14ac:dyDescent="0.25">
      <c r="A5" s="67"/>
      <c r="B5" s="67"/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61" t="s">
        <v>95</v>
      </c>
      <c r="J5" s="49" t="s">
        <v>10</v>
      </c>
      <c r="K5" s="49" t="s">
        <v>11</v>
      </c>
      <c r="L5" s="49" t="s">
        <v>12</v>
      </c>
    </row>
    <row r="6" spans="1:18" ht="15.75" x14ac:dyDescent="0.25">
      <c r="A6" s="4"/>
      <c r="B6" s="3">
        <v>2</v>
      </c>
      <c r="C6" s="3">
        <v>3</v>
      </c>
      <c r="D6" s="3">
        <v>4</v>
      </c>
      <c r="E6" s="3">
        <v>5</v>
      </c>
      <c r="F6" s="3">
        <v>7</v>
      </c>
      <c r="G6" s="3">
        <v>8</v>
      </c>
      <c r="H6" s="3">
        <v>9</v>
      </c>
      <c r="I6" s="62"/>
      <c r="J6" s="49">
        <v>7</v>
      </c>
      <c r="K6" s="49">
        <v>8</v>
      </c>
      <c r="L6" s="49">
        <v>9</v>
      </c>
    </row>
    <row r="7" spans="1:18" ht="15.75" x14ac:dyDescent="0.25">
      <c r="A7" s="4">
        <v>1</v>
      </c>
      <c r="B7" s="5" t="s">
        <v>13</v>
      </c>
      <c r="C7" s="52"/>
      <c r="D7" s="52"/>
      <c r="E7" s="52"/>
      <c r="F7" s="52"/>
      <c r="G7" s="52"/>
      <c r="H7" s="52"/>
      <c r="I7" s="63">
        <f>I8+I26</f>
        <v>80999.87</v>
      </c>
      <c r="J7" s="52"/>
      <c r="K7" s="52"/>
      <c r="L7" s="52"/>
    </row>
    <row r="8" spans="1:18" ht="30" x14ac:dyDescent="0.25">
      <c r="A8" s="7" t="s">
        <v>14</v>
      </c>
      <c r="B8" s="5" t="s">
        <v>15</v>
      </c>
      <c r="C8" s="68"/>
      <c r="D8" s="69"/>
      <c r="E8" s="70"/>
      <c r="F8" s="68"/>
      <c r="G8" s="69"/>
      <c r="H8" s="70"/>
      <c r="I8" s="63">
        <v>43886.85</v>
      </c>
      <c r="J8" s="68"/>
      <c r="K8" s="69"/>
      <c r="L8" s="70"/>
    </row>
    <row r="9" spans="1:18" ht="60" customHeight="1" x14ac:dyDescent="0.25">
      <c r="A9" s="8"/>
      <c r="B9" s="9" t="s">
        <v>18</v>
      </c>
      <c r="C9" s="54" t="s">
        <v>16</v>
      </c>
      <c r="D9" s="52" t="s">
        <v>17</v>
      </c>
      <c r="E9" s="52">
        <f>I9</f>
        <v>2732.3220000000001</v>
      </c>
      <c r="F9" s="51"/>
      <c r="G9" s="52"/>
      <c r="H9" s="52"/>
      <c r="I9" s="63">
        <v>2732.3220000000001</v>
      </c>
      <c r="J9" s="52"/>
      <c r="K9" s="52"/>
      <c r="L9" s="52"/>
      <c r="M9" s="18"/>
      <c r="N9" s="18"/>
      <c r="O9" s="18"/>
      <c r="P9" s="18"/>
      <c r="Q9" s="18"/>
      <c r="R9" s="18"/>
    </row>
    <row r="10" spans="1:18" ht="45" x14ac:dyDescent="0.25">
      <c r="A10" s="10"/>
      <c r="B10" s="9" t="s">
        <v>19</v>
      </c>
      <c r="C10" s="54" t="s">
        <v>20</v>
      </c>
      <c r="D10" s="52" t="s">
        <v>21</v>
      </c>
      <c r="E10" s="52">
        <v>3621</v>
      </c>
      <c r="F10" s="52"/>
      <c r="G10" s="52"/>
      <c r="H10" s="52"/>
      <c r="I10" s="63">
        <v>1469</v>
      </c>
      <c r="J10" s="51"/>
      <c r="K10" s="52"/>
      <c r="L10" s="52"/>
    </row>
    <row r="11" spans="1:18" ht="47.25" x14ac:dyDescent="0.25">
      <c r="A11" s="10"/>
      <c r="B11" s="50" t="s">
        <v>39</v>
      </c>
      <c r="C11" s="54" t="s">
        <v>20</v>
      </c>
      <c r="D11" s="52" t="s">
        <v>21</v>
      </c>
      <c r="E11" s="52">
        <v>3621</v>
      </c>
      <c r="F11" s="52"/>
      <c r="G11" s="52"/>
      <c r="H11" s="52"/>
      <c r="I11" s="61">
        <v>2152.23234</v>
      </c>
      <c r="J11" s="52"/>
      <c r="K11" s="52"/>
      <c r="L11" s="52"/>
    </row>
    <row r="12" spans="1:18" ht="30" x14ac:dyDescent="0.25">
      <c r="A12" s="10"/>
      <c r="B12" s="16" t="s">
        <v>93</v>
      </c>
      <c r="C12" s="54" t="s">
        <v>22</v>
      </c>
      <c r="D12" s="52" t="s">
        <v>23</v>
      </c>
      <c r="E12" s="52">
        <v>3846</v>
      </c>
      <c r="F12" s="51">
        <v>0.4</v>
      </c>
      <c r="G12" s="52">
        <v>159</v>
      </c>
      <c r="H12" s="52"/>
      <c r="I12" s="63">
        <v>3205.7020000000002</v>
      </c>
      <c r="J12" s="51">
        <v>0.4</v>
      </c>
      <c r="K12" s="52">
        <v>159</v>
      </c>
      <c r="L12" s="20"/>
    </row>
    <row r="13" spans="1:18" ht="30" x14ac:dyDescent="0.25">
      <c r="A13" s="10"/>
      <c r="B13" s="16" t="s">
        <v>94</v>
      </c>
      <c r="C13" s="54" t="s">
        <v>22</v>
      </c>
      <c r="D13" s="52" t="s">
        <v>23</v>
      </c>
      <c r="E13" s="52">
        <v>11572</v>
      </c>
      <c r="F13" s="51">
        <v>1.6</v>
      </c>
      <c r="G13" s="52">
        <v>219</v>
      </c>
      <c r="H13" s="52"/>
      <c r="I13" s="63">
        <v>10733.373</v>
      </c>
      <c r="J13" s="51">
        <v>1.6</v>
      </c>
      <c r="K13" s="52">
        <v>219</v>
      </c>
      <c r="L13" s="20"/>
    </row>
    <row r="14" spans="1:18" ht="45" x14ac:dyDescent="0.25">
      <c r="A14" s="4"/>
      <c r="B14" s="16" t="s">
        <v>25</v>
      </c>
      <c r="C14" s="54" t="s">
        <v>22</v>
      </c>
      <c r="D14" s="52" t="s">
        <v>23</v>
      </c>
      <c r="E14" s="52">
        <v>2900</v>
      </c>
      <c r="F14" s="55">
        <v>0.17</v>
      </c>
      <c r="G14" s="52" t="s">
        <v>26</v>
      </c>
      <c r="H14" s="52">
        <v>1</v>
      </c>
      <c r="I14" s="63">
        <v>2132.5770000000002</v>
      </c>
      <c r="J14" s="20">
        <v>0.17</v>
      </c>
      <c r="K14" s="20" t="s">
        <v>26</v>
      </c>
      <c r="L14" s="20">
        <v>1</v>
      </c>
    </row>
    <row r="15" spans="1:18" ht="27" customHeight="1" x14ac:dyDescent="0.25">
      <c r="A15" s="4"/>
      <c r="B15" s="21" t="s">
        <v>40</v>
      </c>
      <c r="C15" s="54" t="s">
        <v>20</v>
      </c>
      <c r="D15" s="52" t="s">
        <v>23</v>
      </c>
      <c r="E15" s="52">
        <f>I15</f>
        <v>2220.93444</v>
      </c>
      <c r="F15" s="53"/>
      <c r="G15" s="56"/>
      <c r="H15" s="57"/>
      <c r="I15" s="63">
        <v>2220.93444</v>
      </c>
      <c r="J15" s="58">
        <v>0.02</v>
      </c>
      <c r="K15" s="20" t="s">
        <v>26</v>
      </c>
      <c r="L15" s="20">
        <v>1</v>
      </c>
    </row>
    <row r="16" spans="1:18" ht="15.75" x14ac:dyDescent="0.25">
      <c r="A16" s="7" t="s">
        <v>27</v>
      </c>
      <c r="B16" s="17" t="s">
        <v>28</v>
      </c>
      <c r="C16" s="68"/>
      <c r="D16" s="69"/>
      <c r="E16" s="70"/>
      <c r="F16" s="68"/>
      <c r="G16" s="69"/>
      <c r="H16" s="70"/>
      <c r="I16" s="64">
        <v>7244.0754899999993</v>
      </c>
      <c r="J16" s="52"/>
      <c r="K16" s="20"/>
      <c r="L16" s="20"/>
    </row>
    <row r="17" spans="1:12" ht="15.75" x14ac:dyDescent="0.25">
      <c r="A17" s="7"/>
      <c r="B17" s="21" t="s">
        <v>40</v>
      </c>
      <c r="C17" s="54" t="s">
        <v>22</v>
      </c>
      <c r="D17" s="52" t="s">
        <v>23</v>
      </c>
      <c r="E17" s="52">
        <f>I17</f>
        <v>2220.93444</v>
      </c>
      <c r="F17" s="53"/>
      <c r="G17" s="56"/>
      <c r="H17" s="57"/>
      <c r="I17" s="63">
        <v>2220.93444</v>
      </c>
      <c r="J17" s="58">
        <v>0.02</v>
      </c>
      <c r="K17" s="20" t="s">
        <v>26</v>
      </c>
      <c r="L17" s="20">
        <v>1</v>
      </c>
    </row>
    <row r="18" spans="1:12" ht="45" x14ac:dyDescent="0.25">
      <c r="A18" s="7"/>
      <c r="B18" s="16" t="s">
        <v>25</v>
      </c>
      <c r="C18" s="54" t="s">
        <v>22</v>
      </c>
      <c r="D18" s="52" t="s">
        <v>23</v>
      </c>
      <c r="E18" s="52">
        <v>2900</v>
      </c>
      <c r="F18" s="55">
        <v>0.17</v>
      </c>
      <c r="G18" s="52" t="s">
        <v>26</v>
      </c>
      <c r="H18" s="52">
        <v>1</v>
      </c>
      <c r="I18" s="63">
        <v>2132.5770000000002</v>
      </c>
      <c r="J18" s="59">
        <v>0.17</v>
      </c>
      <c r="K18" s="20" t="s">
        <v>26</v>
      </c>
      <c r="L18" s="20">
        <v>1</v>
      </c>
    </row>
    <row r="19" spans="1:12" ht="15.75" x14ac:dyDescent="0.25">
      <c r="A19" s="7" t="s">
        <v>30</v>
      </c>
      <c r="B19" s="5" t="s">
        <v>31</v>
      </c>
      <c r="C19" s="52"/>
      <c r="D19" s="52"/>
      <c r="E19" s="52"/>
      <c r="F19" s="52"/>
      <c r="G19" s="52"/>
      <c r="H19" s="52"/>
      <c r="I19" s="63">
        <f>I8-I16</f>
        <v>36642.774510000003</v>
      </c>
      <c r="J19" s="20"/>
      <c r="K19" s="20"/>
      <c r="L19" s="20"/>
    </row>
    <row r="20" spans="1:12" ht="30" x14ac:dyDescent="0.25">
      <c r="A20" s="7"/>
      <c r="B20" s="22" t="s">
        <v>29</v>
      </c>
      <c r="C20" s="52" t="s">
        <v>22</v>
      </c>
      <c r="D20" s="52" t="s">
        <v>23</v>
      </c>
      <c r="E20" s="52">
        <v>3846</v>
      </c>
      <c r="F20" s="52">
        <v>0.4</v>
      </c>
      <c r="G20" s="52">
        <v>159</v>
      </c>
      <c r="H20" s="52"/>
      <c r="I20" s="63">
        <v>3205.7020000000002</v>
      </c>
      <c r="J20" s="51">
        <v>0.4</v>
      </c>
      <c r="K20" s="52">
        <v>159</v>
      </c>
      <c r="L20" s="20"/>
    </row>
    <row r="21" spans="1:12" ht="30" x14ac:dyDescent="0.25">
      <c r="A21" s="7"/>
      <c r="B21" s="22" t="s">
        <v>24</v>
      </c>
      <c r="C21" s="52" t="s">
        <v>22</v>
      </c>
      <c r="D21" s="52" t="s">
        <v>23</v>
      </c>
      <c r="E21" s="52">
        <v>11572</v>
      </c>
      <c r="F21" s="52">
        <v>1.6</v>
      </c>
      <c r="G21" s="52">
        <v>219</v>
      </c>
      <c r="H21" s="52"/>
      <c r="I21" s="63">
        <v>10733.373</v>
      </c>
      <c r="J21" s="51">
        <v>1.6</v>
      </c>
      <c r="K21" s="52">
        <v>219</v>
      </c>
      <c r="L21" s="20"/>
    </row>
    <row r="22" spans="1:12" ht="48.75" customHeight="1" x14ac:dyDescent="0.25">
      <c r="A22" s="7"/>
      <c r="B22" s="22" t="s">
        <v>18</v>
      </c>
      <c r="C22" s="52" t="s">
        <v>16</v>
      </c>
      <c r="D22" s="52" t="s">
        <v>17</v>
      </c>
      <c r="E22" s="52">
        <v>1995.3462347</v>
      </c>
      <c r="F22" s="52"/>
      <c r="G22" s="52"/>
      <c r="H22" s="52"/>
      <c r="I22" s="63">
        <v>2732.3220000000001</v>
      </c>
      <c r="J22" s="20"/>
      <c r="K22" s="20"/>
      <c r="L22" s="20"/>
    </row>
    <row r="23" spans="1:12" ht="45" x14ac:dyDescent="0.25">
      <c r="A23" s="7"/>
      <c r="B23" s="22" t="s">
        <v>19</v>
      </c>
      <c r="C23" s="52" t="s">
        <v>20</v>
      </c>
      <c r="D23" s="52" t="s">
        <v>21</v>
      </c>
      <c r="E23" s="52">
        <v>3621</v>
      </c>
      <c r="F23" s="52"/>
      <c r="G23" s="52"/>
      <c r="H23" s="52"/>
      <c r="I23" s="63">
        <v>1469</v>
      </c>
      <c r="J23" s="20"/>
      <c r="K23" s="20"/>
      <c r="L23" s="20"/>
    </row>
    <row r="24" spans="1:12" ht="30" x14ac:dyDescent="0.25">
      <c r="A24" s="7"/>
      <c r="B24" s="22" t="s">
        <v>39</v>
      </c>
      <c r="C24" s="54" t="s">
        <v>20</v>
      </c>
      <c r="D24" s="52" t="s">
        <v>21</v>
      </c>
      <c r="E24" s="52">
        <v>3621</v>
      </c>
      <c r="F24" s="52"/>
      <c r="G24" s="52"/>
      <c r="H24" s="52"/>
      <c r="I24" s="63">
        <v>2152.23234</v>
      </c>
      <c r="J24" s="20"/>
      <c r="K24" s="20"/>
      <c r="L24" s="20"/>
    </row>
    <row r="25" spans="1:12" ht="15.75" x14ac:dyDescent="0.25">
      <c r="A25" s="4" t="s">
        <v>32</v>
      </c>
      <c r="B25" s="5" t="s">
        <v>33</v>
      </c>
      <c r="C25" s="52"/>
      <c r="D25" s="52"/>
      <c r="E25" s="52"/>
      <c r="F25" s="52"/>
      <c r="G25" s="52"/>
      <c r="H25" s="52"/>
      <c r="I25" s="63"/>
      <c r="J25" s="20"/>
      <c r="K25" s="20"/>
      <c r="L25" s="20"/>
    </row>
    <row r="26" spans="1:12" ht="15.75" x14ac:dyDescent="0.25">
      <c r="A26" s="4" t="s">
        <v>34</v>
      </c>
      <c r="B26" s="5" t="s">
        <v>35</v>
      </c>
      <c r="C26" s="52"/>
      <c r="D26" s="52"/>
      <c r="E26" s="52"/>
      <c r="F26" s="52"/>
      <c r="G26" s="52"/>
      <c r="H26" s="52"/>
      <c r="I26" s="63">
        <f>37113.02</f>
        <v>37113.019999999997</v>
      </c>
      <c r="J26" s="20"/>
      <c r="K26" s="20"/>
      <c r="L26" s="20"/>
    </row>
    <row r="27" spans="1:12" ht="15.75" x14ac:dyDescent="0.25">
      <c r="A27" s="4"/>
      <c r="B27" s="19" t="s">
        <v>42</v>
      </c>
      <c r="C27" s="52"/>
      <c r="D27" s="52"/>
      <c r="E27" s="52"/>
      <c r="F27" s="52"/>
      <c r="G27" s="52"/>
      <c r="H27" s="52"/>
      <c r="I27" s="65">
        <v>1293.6440700000001</v>
      </c>
      <c r="J27" s="58"/>
      <c r="K27" s="20"/>
      <c r="L27" s="20"/>
    </row>
    <row r="28" spans="1:12" ht="30" x14ac:dyDescent="0.25">
      <c r="A28" s="4"/>
      <c r="B28" s="22" t="s">
        <v>43</v>
      </c>
      <c r="C28" s="52"/>
      <c r="D28" s="52"/>
      <c r="E28" s="52"/>
      <c r="F28" s="52"/>
      <c r="G28" s="52"/>
      <c r="H28" s="52"/>
      <c r="I28" s="65">
        <v>7700</v>
      </c>
      <c r="J28" s="58"/>
      <c r="K28" s="20"/>
      <c r="L28" s="20"/>
    </row>
    <row r="29" spans="1:12" ht="45" x14ac:dyDescent="0.25">
      <c r="A29" s="4"/>
      <c r="B29" s="22" t="s">
        <v>44</v>
      </c>
      <c r="C29" s="52"/>
      <c r="D29" s="52"/>
      <c r="E29" s="52"/>
      <c r="F29" s="52"/>
      <c r="G29" s="52"/>
      <c r="H29" s="52"/>
      <c r="I29" s="65">
        <v>4580.8</v>
      </c>
      <c r="J29" s="58"/>
      <c r="K29" s="20"/>
      <c r="L29" s="20"/>
    </row>
    <row r="30" spans="1:12" ht="15.75" x14ac:dyDescent="0.25">
      <c r="A30" s="4"/>
      <c r="B30" s="19" t="s">
        <v>46</v>
      </c>
      <c r="C30" s="52"/>
      <c r="D30" s="52"/>
      <c r="E30" s="52"/>
      <c r="F30" s="52"/>
      <c r="G30" s="52"/>
      <c r="H30" s="52"/>
      <c r="I30" s="66">
        <v>5991.1864400000004</v>
      </c>
      <c r="J30" s="58"/>
      <c r="K30" s="20"/>
      <c r="L30" s="20"/>
    </row>
    <row r="31" spans="1:12" ht="15.75" x14ac:dyDescent="0.25">
      <c r="A31" s="4"/>
      <c r="B31" s="19" t="s">
        <v>47</v>
      </c>
      <c r="C31" s="52"/>
      <c r="D31" s="52"/>
      <c r="E31" s="52"/>
      <c r="F31" s="52"/>
      <c r="G31" s="52"/>
      <c r="H31" s="52"/>
      <c r="I31" s="66">
        <v>1524.57627</v>
      </c>
      <c r="J31" s="58"/>
      <c r="K31" s="20"/>
      <c r="L31" s="20"/>
    </row>
    <row r="32" spans="1:12" ht="15.75" x14ac:dyDescent="0.25">
      <c r="A32" s="4"/>
      <c r="B32" s="19" t="s">
        <v>48</v>
      </c>
      <c r="C32" s="52"/>
      <c r="D32" s="52"/>
      <c r="E32" s="52"/>
      <c r="F32" s="52"/>
      <c r="G32" s="52"/>
      <c r="H32" s="52"/>
      <c r="I32" s="66">
        <v>1124.57627</v>
      </c>
      <c r="J32" s="58"/>
      <c r="K32" s="20"/>
      <c r="L32" s="20"/>
    </row>
    <row r="33" spans="2:9" x14ac:dyDescent="0.25">
      <c r="B33" s="12" t="s">
        <v>36</v>
      </c>
    </row>
    <row r="34" spans="2:9" ht="28.5" customHeight="1" x14ac:dyDescent="0.25">
      <c r="B34" s="75" t="s">
        <v>37</v>
      </c>
      <c r="C34" s="75"/>
      <c r="D34" s="75"/>
      <c r="E34" s="75"/>
      <c r="F34" s="75"/>
      <c r="G34" s="75"/>
      <c r="H34" s="75"/>
      <c r="I34" s="75"/>
    </row>
    <row r="35" spans="2:9" ht="32.25" customHeight="1" x14ac:dyDescent="0.25">
      <c r="B35" s="74" t="s">
        <v>38</v>
      </c>
      <c r="C35" s="74"/>
      <c r="D35" s="74"/>
      <c r="E35" s="74"/>
      <c r="F35" s="74"/>
      <c r="G35" s="74"/>
      <c r="H35" s="74"/>
      <c r="I35" s="74"/>
    </row>
    <row r="36" spans="2:9" ht="32.25" customHeight="1" x14ac:dyDescent="0.25">
      <c r="B36" s="74" t="s">
        <v>45</v>
      </c>
      <c r="C36" s="74"/>
      <c r="D36" s="74"/>
      <c r="E36" s="74"/>
      <c r="F36" s="74"/>
      <c r="G36" s="74"/>
      <c r="H36" s="74"/>
      <c r="I36" s="74"/>
    </row>
    <row r="45" spans="2:9" x14ac:dyDescent="0.25">
      <c r="G45" s="13"/>
    </row>
    <row r="46" spans="2:9" x14ac:dyDescent="0.25">
      <c r="B46"/>
      <c r="C46" s="14"/>
    </row>
    <row r="47" spans="2:9" x14ac:dyDescent="0.25">
      <c r="B47"/>
      <c r="C47" s="14"/>
    </row>
    <row r="48" spans="2:9" x14ac:dyDescent="0.25">
      <c r="B48"/>
      <c r="C48" s="14"/>
    </row>
    <row r="49" spans="2:3" x14ac:dyDescent="0.25">
      <c r="B49"/>
      <c r="C49" s="14"/>
    </row>
    <row r="50" spans="2:3" x14ac:dyDescent="0.25">
      <c r="B50"/>
      <c r="C50" s="14"/>
    </row>
    <row r="51" spans="2:3" x14ac:dyDescent="0.25">
      <c r="B51"/>
      <c r="C51" s="14"/>
    </row>
    <row r="52" spans="2:3" x14ac:dyDescent="0.25">
      <c r="B52" s="15"/>
      <c r="C52" s="14"/>
    </row>
    <row r="53" spans="2:3" x14ac:dyDescent="0.25">
      <c r="B53"/>
      <c r="C53" s="14"/>
    </row>
    <row r="54" spans="2:3" x14ac:dyDescent="0.25">
      <c r="B54"/>
      <c r="C54" s="14"/>
    </row>
  </sheetData>
  <mergeCells count="16">
    <mergeCell ref="B36:I36"/>
    <mergeCell ref="C8:E8"/>
    <mergeCell ref="F8:H8"/>
    <mergeCell ref="C16:E16"/>
    <mergeCell ref="F16:H16"/>
    <mergeCell ref="B34:I34"/>
    <mergeCell ref="B35:I35"/>
    <mergeCell ref="J4:L4"/>
    <mergeCell ref="J8:L8"/>
    <mergeCell ref="K3:L3"/>
    <mergeCell ref="A1:L1"/>
    <mergeCell ref="A2:L2"/>
    <mergeCell ref="A4:A5"/>
    <mergeCell ref="B4:B5"/>
    <mergeCell ref="C4:D4"/>
    <mergeCell ref="E4:I4"/>
  </mergeCells>
  <pageMargins left="0.51181102362204722" right="0.31496062992125984" top="0.74803149606299213" bottom="0.55118110236220474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E19"/>
    </sheetView>
  </sheetViews>
  <sheetFormatPr defaultRowHeight="15" x14ac:dyDescent="0.25"/>
  <cols>
    <col min="2" max="2" width="64.5703125" customWidth="1"/>
    <col min="3" max="3" width="18.7109375" customWidth="1"/>
    <col min="4" max="4" width="40.85546875" customWidth="1"/>
  </cols>
  <sheetData>
    <row r="1" spans="1:5" ht="42.75" customHeight="1" x14ac:dyDescent="0.25">
      <c r="A1" s="80" t="s">
        <v>71</v>
      </c>
      <c r="B1" s="80"/>
      <c r="C1" s="80"/>
      <c r="D1" s="80"/>
    </row>
    <row r="2" spans="1:5" x14ac:dyDescent="0.25">
      <c r="A2" s="79"/>
      <c r="B2" s="79"/>
      <c r="C2" s="79"/>
    </row>
    <row r="3" spans="1:5" ht="36" customHeight="1" x14ac:dyDescent="0.25">
      <c r="A3" s="24" t="s">
        <v>49</v>
      </c>
      <c r="B3" s="24" t="s">
        <v>50</v>
      </c>
      <c r="C3" s="28" t="s">
        <v>51</v>
      </c>
      <c r="D3" s="24" t="s">
        <v>67</v>
      </c>
      <c r="E3" s="25" t="s">
        <v>68</v>
      </c>
    </row>
    <row r="4" spans="1:5" ht="27" customHeight="1" x14ac:dyDescent="0.25">
      <c r="A4" s="24">
        <v>1</v>
      </c>
      <c r="B4" s="36" t="s">
        <v>52</v>
      </c>
      <c r="C4" s="29">
        <f>Лист1!I8</f>
        <v>43886.85</v>
      </c>
      <c r="D4" s="37" t="s">
        <v>70</v>
      </c>
      <c r="E4" s="30">
        <v>6</v>
      </c>
    </row>
    <row r="5" spans="1:5" ht="27.75" customHeight="1" x14ac:dyDescent="0.25">
      <c r="A5" s="24">
        <v>2</v>
      </c>
      <c r="B5" s="36" t="s">
        <v>53</v>
      </c>
      <c r="C5" s="30">
        <v>37113.019999999997</v>
      </c>
      <c r="D5" s="37" t="s">
        <v>69</v>
      </c>
      <c r="E5" s="30">
        <v>10</v>
      </c>
    </row>
    <row r="6" spans="1:5" ht="27.75" customHeight="1" x14ac:dyDescent="0.25">
      <c r="A6" s="24" t="s">
        <v>27</v>
      </c>
      <c r="B6" s="37" t="s">
        <v>74</v>
      </c>
      <c r="C6" s="30">
        <v>4580.8</v>
      </c>
      <c r="D6" s="37" t="s">
        <v>73</v>
      </c>
      <c r="E6" s="30">
        <v>1</v>
      </c>
    </row>
    <row r="7" spans="1:5" ht="15" customHeight="1" x14ac:dyDescent="0.25">
      <c r="A7" s="24" t="s">
        <v>30</v>
      </c>
      <c r="B7" s="39" t="s">
        <v>75</v>
      </c>
      <c r="C7" s="30">
        <v>376.91</v>
      </c>
      <c r="D7" s="37" t="s">
        <v>76</v>
      </c>
      <c r="E7" s="30">
        <v>1</v>
      </c>
    </row>
    <row r="8" spans="1:5" x14ac:dyDescent="0.25">
      <c r="A8" s="24">
        <v>3</v>
      </c>
      <c r="B8" s="31" t="s">
        <v>72</v>
      </c>
      <c r="C8" s="29">
        <f>98964-C4-C5</f>
        <v>17964.130000000005</v>
      </c>
      <c r="D8" s="38"/>
      <c r="E8" s="30"/>
    </row>
    <row r="9" spans="1:5" x14ac:dyDescent="0.25">
      <c r="A9" s="24">
        <v>4</v>
      </c>
      <c r="B9" s="35" t="s">
        <v>54</v>
      </c>
      <c r="C9" s="29">
        <f>C4+C5+C8</f>
        <v>98964</v>
      </c>
      <c r="D9" s="31"/>
      <c r="E9" s="30"/>
    </row>
    <row r="10" spans="1:5" x14ac:dyDescent="0.25">
      <c r="A10" s="24"/>
      <c r="B10" s="35" t="s">
        <v>55</v>
      </c>
      <c r="C10" s="31"/>
      <c r="D10" s="31"/>
      <c r="E10" s="30"/>
    </row>
    <row r="11" spans="1:5" x14ac:dyDescent="0.25">
      <c r="A11" s="26" t="s">
        <v>57</v>
      </c>
      <c r="B11" s="31" t="s">
        <v>56</v>
      </c>
      <c r="C11" s="30">
        <f>39419.16+C13</f>
        <v>49451.130000000005</v>
      </c>
      <c r="D11" s="31"/>
      <c r="E11" s="30"/>
    </row>
    <row r="12" spans="1:5" x14ac:dyDescent="0.25">
      <c r="A12" s="24" t="s">
        <v>58</v>
      </c>
      <c r="B12" s="31" t="s">
        <v>60</v>
      </c>
      <c r="C12" s="29">
        <f>C9-C11-C14</f>
        <v>47592.319999999992</v>
      </c>
      <c r="D12" s="31"/>
      <c r="E12" s="30"/>
    </row>
    <row r="13" spans="1:5" hidden="1" x14ac:dyDescent="0.25">
      <c r="A13" s="24" t="s">
        <v>59</v>
      </c>
      <c r="B13" s="31" t="s">
        <v>61</v>
      </c>
      <c r="C13" s="30">
        <v>10031.969999999999</v>
      </c>
      <c r="D13" s="31"/>
      <c r="E13" s="30"/>
    </row>
    <row r="14" spans="1:5" x14ac:dyDescent="0.25">
      <c r="A14" s="24" t="s">
        <v>59</v>
      </c>
      <c r="B14" s="31" t="s">
        <v>62</v>
      </c>
      <c r="C14" s="30">
        <v>1920.55</v>
      </c>
      <c r="D14" s="31"/>
      <c r="E14" s="30"/>
    </row>
    <row r="15" spans="1:5" x14ac:dyDescent="0.25">
      <c r="A15" s="23"/>
      <c r="B15" s="23"/>
      <c r="C15" s="23"/>
    </row>
    <row r="17" spans="1:4" x14ac:dyDescent="0.25">
      <c r="B17" s="32" t="s">
        <v>63</v>
      </c>
      <c r="D17" s="33" t="s">
        <v>64</v>
      </c>
    </row>
    <row r="18" spans="1:4" x14ac:dyDescent="0.25">
      <c r="A18" s="27"/>
      <c r="B18" s="27"/>
      <c r="C18" s="27"/>
    </row>
    <row r="19" spans="1:4" x14ac:dyDescent="0.25">
      <c r="B19" s="34" t="s">
        <v>65</v>
      </c>
      <c r="D19" s="33" t="s">
        <v>66</v>
      </c>
    </row>
  </sheetData>
  <mergeCells count="2">
    <mergeCell ref="A2:C2"/>
    <mergeCell ref="A1:D1"/>
  </mergeCells>
  <pageMargins left="1.299212598425197" right="0.70866141732283472" top="1.1417322834645669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C7" sqref="C7"/>
    </sheetView>
  </sheetViews>
  <sheetFormatPr defaultRowHeight="15" x14ac:dyDescent="0.25"/>
  <cols>
    <col min="1" max="1" width="5.7109375" customWidth="1"/>
    <col min="2" max="2" width="20.140625" customWidth="1"/>
    <col min="3" max="3" width="15.42578125" customWidth="1"/>
    <col min="4" max="4" width="14.140625" customWidth="1"/>
    <col min="5" max="5" width="15.28515625" customWidth="1"/>
  </cols>
  <sheetData>
    <row r="1" spans="1:7" x14ac:dyDescent="0.25">
      <c r="A1" s="84" t="s">
        <v>87</v>
      </c>
      <c r="B1" s="84"/>
      <c r="C1" s="84"/>
      <c r="D1" s="84"/>
      <c r="E1" s="84"/>
    </row>
    <row r="2" spans="1:7" x14ac:dyDescent="0.25">
      <c r="A2" s="84" t="s">
        <v>88</v>
      </c>
      <c r="B2" s="84"/>
      <c r="C2" s="84"/>
      <c r="D2" s="84"/>
      <c r="E2" s="84"/>
    </row>
    <row r="3" spans="1:7" x14ac:dyDescent="0.25">
      <c r="A3" s="40"/>
      <c r="B3" s="40"/>
      <c r="C3" s="40"/>
      <c r="D3" s="81" t="s">
        <v>85</v>
      </c>
      <c r="E3" s="81"/>
    </row>
    <row r="4" spans="1:7" ht="30" x14ac:dyDescent="0.25">
      <c r="A4" s="24" t="s">
        <v>77</v>
      </c>
      <c r="B4" s="25" t="s">
        <v>86</v>
      </c>
      <c r="C4" s="25" t="s">
        <v>78</v>
      </c>
      <c r="D4" s="25" t="s">
        <v>79</v>
      </c>
      <c r="E4" s="25" t="s">
        <v>80</v>
      </c>
    </row>
    <row r="5" spans="1:7" x14ac:dyDescent="0.25">
      <c r="A5" s="24">
        <v>1</v>
      </c>
      <c r="B5" s="41" t="s">
        <v>81</v>
      </c>
      <c r="C5" s="43">
        <v>92467.32</v>
      </c>
      <c r="D5" s="6">
        <v>98964.227030000009</v>
      </c>
      <c r="E5" s="11">
        <v>80999.87</v>
      </c>
      <c r="F5" s="44"/>
      <c r="G5" s="44"/>
    </row>
    <row r="6" spans="1:7" x14ac:dyDescent="0.25">
      <c r="A6" s="24">
        <v>2</v>
      </c>
      <c r="B6" s="41" t="s">
        <v>82</v>
      </c>
      <c r="C6" s="43">
        <v>146980</v>
      </c>
      <c r="D6" s="43">
        <v>137695.44551000002</v>
      </c>
      <c r="E6" s="45">
        <v>145637.03853999998</v>
      </c>
    </row>
    <row r="7" spans="1:7" x14ac:dyDescent="0.25">
      <c r="A7" s="24">
        <v>3</v>
      </c>
      <c r="B7" s="41" t="s">
        <v>83</v>
      </c>
      <c r="C7" s="43">
        <f>72378.44+89678</f>
        <v>162056.44</v>
      </c>
      <c r="D7" s="24" t="s">
        <v>41</v>
      </c>
      <c r="E7" s="20">
        <f>105435.48+115926.15</f>
        <v>221361.63</v>
      </c>
    </row>
    <row r="8" spans="1:7" x14ac:dyDescent="0.25">
      <c r="A8" s="24"/>
      <c r="B8" s="42" t="s">
        <v>84</v>
      </c>
      <c r="C8" s="48">
        <f>C5+C6+C7</f>
        <v>401503.76</v>
      </c>
      <c r="D8" s="48">
        <f>D5+D6</f>
        <v>236659.67254000003</v>
      </c>
      <c r="E8" s="48">
        <f t="shared" ref="E8" si="0">E5+E6+E7</f>
        <v>447998.53853999998</v>
      </c>
    </row>
    <row r="9" spans="1:7" x14ac:dyDescent="0.25">
      <c r="A9" s="40"/>
      <c r="B9" s="40"/>
      <c r="C9" s="40"/>
      <c r="D9" s="40"/>
      <c r="E9" s="40"/>
    </row>
    <row r="10" spans="1:7" ht="34.5" customHeight="1" x14ac:dyDescent="0.25">
      <c r="A10" s="82" t="s">
        <v>92</v>
      </c>
      <c r="B10" s="83"/>
      <c r="C10" s="83"/>
      <c r="D10" s="83"/>
      <c r="E10" s="83"/>
    </row>
    <row r="11" spans="1:7" x14ac:dyDescent="0.25">
      <c r="A11" s="40"/>
      <c r="B11" s="40"/>
      <c r="C11" s="40"/>
      <c r="D11" s="40"/>
      <c r="E11" s="40"/>
    </row>
    <row r="12" spans="1:7" x14ac:dyDescent="0.25">
      <c r="A12" s="40"/>
      <c r="B12" s="46" t="s">
        <v>89</v>
      </c>
      <c r="C12" s="47"/>
      <c r="D12" s="47"/>
      <c r="E12" s="47" t="s">
        <v>90</v>
      </c>
    </row>
    <row r="13" spans="1:7" ht="30" customHeight="1" x14ac:dyDescent="0.25">
      <c r="A13" s="40"/>
      <c r="B13" s="46"/>
      <c r="C13" s="47"/>
      <c r="D13" s="47"/>
      <c r="E13" s="47"/>
    </row>
    <row r="14" spans="1:7" x14ac:dyDescent="0.25">
      <c r="A14" s="40"/>
      <c r="B14" s="46" t="s">
        <v>91</v>
      </c>
      <c r="C14" s="47"/>
      <c r="D14" s="47"/>
      <c r="E14" s="47" t="s">
        <v>66</v>
      </c>
    </row>
    <row r="15" spans="1:7" x14ac:dyDescent="0.25">
      <c r="A15" s="40"/>
      <c r="B15" s="40"/>
      <c r="C15" s="40"/>
      <c r="D15" s="40"/>
      <c r="E15" s="40"/>
    </row>
    <row r="19" spans="3:3" x14ac:dyDescent="0.25">
      <c r="C19" s="14">
        <f>E8-C8</f>
        <v>46494.77853999997</v>
      </c>
    </row>
  </sheetData>
  <mergeCells count="4">
    <mergeCell ref="D3:E3"/>
    <mergeCell ref="A10:E10"/>
    <mergeCell ref="A1:E1"/>
    <mergeCell ref="A2:E2"/>
  </mergeCells>
  <pageMargins left="1.299212598425197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2018-05-31T23:41:48Z</dcterms:modified>
</cp:coreProperties>
</file>