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sap02\UMTO\ОМТСиТ 2016 г\ФАС\"/>
    </mc:Choice>
  </mc:AlternateContent>
  <bookViews>
    <workbookView xWindow="0" yWindow="0" windowWidth="28800" windowHeight="11835" tabRatio="735" firstSheet="1" activeTab="1"/>
  </bookViews>
  <sheets>
    <sheet name="2015" sheetId="1" state="hidden" r:id="rId1"/>
    <sheet name="январь" sheetId="2" r:id="rId2"/>
    <sheet name="февраль" sheetId="3" r:id="rId3"/>
    <sheet name="март" sheetId="4" r:id="rId4"/>
    <sheet name="апрель" sheetId="5" r:id="rId5"/>
    <sheet name="май" sheetId="6" r:id="rId6"/>
    <sheet name="июнь" sheetId="7" r:id="rId7"/>
    <sheet name="июль" sheetId="8" r:id="rId8"/>
    <sheet name="август" sheetId="9" r:id="rId9"/>
    <sheet name="сентябрь" sheetId="10" r:id="rId10"/>
    <sheet name="октябрь" sheetId="11" r:id="rId11"/>
    <sheet name="ноябрь" sheetId="12" r:id="rId12"/>
    <sheet name="декабрь" sheetId="13" r:id="rId13"/>
    <sheet name="1 квартал" sheetId="14" r:id="rId14"/>
    <sheet name="2 квартал" sheetId="15" r:id="rId15"/>
    <sheet name="3 квартал" sheetId="16" r:id="rId16"/>
    <sheet name="4 квартал" sheetId="17" r:id="rId17"/>
    <sheet name="за 2015" sheetId="18" r:id="rId18"/>
  </sheets>
  <definedNames>
    <definedName name="_xlnm._FilterDatabase" localSheetId="0" hidden="1">'2015'!$A$10:$N$86</definedName>
    <definedName name="_xlnm.Print_Area" localSheetId="13">'1 квартал'!$A$1:$H$12</definedName>
    <definedName name="_xlnm.Print_Area" localSheetId="14">'2 квартал'!$A$1:$H$12</definedName>
    <definedName name="_xlnm.Print_Area" localSheetId="0">'2015'!$A$1:$I$12</definedName>
    <definedName name="_xlnm.Print_Area" localSheetId="15">'3 квартал'!$A$1:$H$12</definedName>
    <definedName name="_xlnm.Print_Area" localSheetId="16">'4 квартал'!$A$1:$H$12</definedName>
    <definedName name="_xlnm.Print_Area" localSheetId="8">август!$A$1:$H$12</definedName>
    <definedName name="_xlnm.Print_Area" localSheetId="4">апрель!$A$1:$H$12</definedName>
    <definedName name="_xlnm.Print_Area" localSheetId="12">декабрь!$A$1:$H$12</definedName>
    <definedName name="_xlnm.Print_Area" localSheetId="17">'за 2015'!$A$1:$H$12</definedName>
    <definedName name="_xlnm.Print_Area" localSheetId="7">июль!$A$1:$H$12</definedName>
    <definedName name="_xlnm.Print_Area" localSheetId="6">июнь!$A$1:$H$12</definedName>
    <definedName name="_xlnm.Print_Area" localSheetId="5">май!$A$1:$H$12</definedName>
    <definedName name="_xlnm.Print_Area" localSheetId="3">март!$A$1:$H$12</definedName>
    <definedName name="_xlnm.Print_Area" localSheetId="11">ноябрь!$A$1:$H$12</definedName>
    <definedName name="_xlnm.Print_Area" localSheetId="10">октябрь!$A$1:$H$12</definedName>
    <definedName name="_xlnm.Print_Area" localSheetId="9">сентябрь!$A$1:$H$12</definedName>
    <definedName name="_xlnm.Print_Area" localSheetId="2">февраль!$A$1:$H$12</definedName>
    <definedName name="_xlnm.Print_Area" localSheetId="1">январь!$A$1:$H$12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3" l="1"/>
  <c r="C12" i="17"/>
  <c r="D12" i="17"/>
  <c r="B12" i="17"/>
  <c r="C12" i="16"/>
  <c r="D12" i="16"/>
  <c r="B12" i="16"/>
  <c r="C12" i="15"/>
  <c r="D12" i="15"/>
  <c r="B12" i="15"/>
  <c r="C12" i="14"/>
  <c r="D12" i="14"/>
  <c r="B12" i="14"/>
  <c r="C12" i="13"/>
  <c r="D12" i="13"/>
  <c r="B12" i="13"/>
  <c r="C12" i="12"/>
  <c r="D12" i="12"/>
  <c r="B12" i="12"/>
  <c r="C12" i="11"/>
  <c r="D12" i="11"/>
  <c r="B12" i="11"/>
  <c r="C12" i="10"/>
  <c r="D12" i="10"/>
  <c r="B12" i="10"/>
  <c r="C12" i="9"/>
  <c r="D12" i="9"/>
  <c r="B12" i="9"/>
  <c r="C12" i="8"/>
  <c r="D12" i="8"/>
  <c r="B12" i="8"/>
  <c r="C12" i="7"/>
  <c r="D12" i="7"/>
  <c r="B12" i="7"/>
  <c r="C12" i="6"/>
  <c r="D12" i="6"/>
  <c r="B12" i="6"/>
  <c r="C12" i="5"/>
  <c r="D12" i="5"/>
  <c r="B12" i="5"/>
  <c r="C12" i="4"/>
  <c r="D12" i="4"/>
  <c r="B12" i="4"/>
  <c r="C12" i="3"/>
  <c r="D12" i="3"/>
  <c r="B12" i="3"/>
  <c r="C12" i="2"/>
  <c r="D12" i="2"/>
  <c r="B12" i="2"/>
  <c r="H88" i="1" l="1"/>
  <c r="H23" i="1"/>
  <c r="G18" i="4" s="1"/>
  <c r="G18" i="14" s="1"/>
  <c r="G18" i="17"/>
  <c r="G19" i="17"/>
  <c r="G20" i="17"/>
  <c r="G14" i="16"/>
  <c r="G16" i="16"/>
  <c r="G18" i="16"/>
  <c r="G19" i="16"/>
  <c r="G20" i="16"/>
  <c r="G21" i="16"/>
  <c r="G14" i="15"/>
  <c r="G16" i="15"/>
  <c r="G19" i="15"/>
  <c r="G20" i="15"/>
  <c r="H15" i="13"/>
  <c r="F15" i="13"/>
  <c r="H13" i="13"/>
  <c r="F13" i="13"/>
  <c r="G21" i="13"/>
  <c r="H14" i="13"/>
  <c r="F14" i="13"/>
  <c r="G21" i="11"/>
  <c r="H12" i="11"/>
  <c r="F12" i="11"/>
  <c r="G22" i="10"/>
  <c r="H12" i="9"/>
  <c r="H15" i="9"/>
  <c r="F15" i="9"/>
  <c r="F12" i="9"/>
  <c r="H12" i="8"/>
  <c r="H13" i="8"/>
  <c r="H17" i="8"/>
  <c r="F17" i="8"/>
  <c r="F13" i="8"/>
  <c r="F12" i="8"/>
  <c r="G89" i="1"/>
  <c r="G21" i="7"/>
  <c r="H15" i="7"/>
  <c r="F15" i="7"/>
  <c r="H13" i="7"/>
  <c r="F13" i="7"/>
  <c r="H15" i="6"/>
  <c r="F15" i="6"/>
  <c r="H13" i="6"/>
  <c r="F13" i="6"/>
  <c r="H12" i="6"/>
  <c r="F12" i="6"/>
  <c r="G90" i="1"/>
  <c r="H21" i="5"/>
  <c r="G21" i="5"/>
  <c r="H15" i="5"/>
  <c r="H13" i="5"/>
  <c r="F13" i="5"/>
  <c r="H12" i="5"/>
  <c r="H15" i="4"/>
  <c r="F15" i="4"/>
  <c r="G20" i="4"/>
  <c r="G20" i="14" s="1"/>
  <c r="H20" i="4"/>
  <c r="F20" i="4"/>
  <c r="H19" i="4"/>
  <c r="F19" i="4"/>
  <c r="H18" i="4"/>
  <c r="F18" i="4"/>
  <c r="H12" i="4"/>
  <c r="F12" i="4"/>
  <c r="G21" i="3"/>
  <c r="H14" i="2"/>
  <c r="F14" i="2"/>
  <c r="H15" i="2"/>
  <c r="F15" i="2"/>
  <c r="H13" i="2"/>
  <c r="F13" i="2"/>
  <c r="G21" i="2"/>
  <c r="H12" i="1"/>
  <c r="A13" i="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1" i="1" s="1"/>
  <c r="A40" i="1" s="1"/>
  <c r="A42" i="1" s="1"/>
  <c r="A43" i="1" s="1"/>
  <c r="A44" i="1" s="1"/>
  <c r="A45" i="1" s="1"/>
  <c r="A47" i="1" s="1"/>
  <c r="A48" i="1" s="1"/>
  <c r="A49" i="1" s="1"/>
  <c r="A50" i="1" s="1"/>
  <c r="A51" i="1" s="1"/>
  <c r="A52" i="1" s="1"/>
  <c r="A53" i="1" s="1"/>
  <c r="A54" i="1" s="1"/>
  <c r="A55" i="1" s="1"/>
  <c r="A56" i="1" s="1"/>
  <c r="A57" i="1" s="1"/>
  <c r="A58" i="1" s="1"/>
  <c r="A59" i="1" s="1"/>
  <c r="A60" i="1" s="1"/>
  <c r="A61" i="1" s="1"/>
  <c r="A46"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H13" i="1"/>
  <c r="H14" i="1"/>
  <c r="H15" i="1"/>
  <c r="G14" i="2" s="1"/>
  <c r="G14" i="14" s="1"/>
  <c r="H16" i="1"/>
  <c r="H17" i="1"/>
  <c r="H18" i="1"/>
  <c r="H19" i="1"/>
  <c r="G16" i="14" s="1"/>
  <c r="H20" i="1"/>
  <c r="H21" i="1"/>
  <c r="H22" i="1"/>
  <c r="H24" i="1"/>
  <c r="H26" i="1"/>
  <c r="G15" i="4" s="1"/>
  <c r="H27" i="1"/>
  <c r="H28" i="1"/>
  <c r="H29" i="1"/>
  <c r="H30" i="1"/>
  <c r="H31" i="1"/>
  <c r="H33" i="1"/>
  <c r="H34" i="1"/>
  <c r="G13" i="5" s="1"/>
  <c r="H35" i="1"/>
  <c r="H36" i="1"/>
  <c r="H37" i="1"/>
  <c r="H38" i="1"/>
  <c r="G17" i="6" s="1"/>
  <c r="H39" i="1"/>
  <c r="G12" i="6" s="1"/>
  <c r="H41" i="1"/>
  <c r="H42" i="1"/>
  <c r="G15" i="7" s="1"/>
  <c r="H43" i="1"/>
  <c r="H44" i="1"/>
  <c r="H45" i="1"/>
  <c r="G13" i="7" s="1"/>
  <c r="H46" i="1"/>
  <c r="G12" i="8" s="1"/>
  <c r="H47" i="1"/>
  <c r="H48" i="1"/>
  <c r="H49" i="1"/>
  <c r="G15" i="9" s="1"/>
  <c r="G15" i="16" s="1"/>
  <c r="H50" i="1"/>
  <c r="G12" i="9" s="1"/>
  <c r="H51" i="1"/>
  <c r="G12" i="11" s="1"/>
  <c r="H52" i="1"/>
  <c r="H54" i="1"/>
  <c r="G12" i="12" s="1"/>
  <c r="H55" i="1"/>
  <c r="G17" i="13" s="1"/>
  <c r="G17" i="17" s="1"/>
  <c r="H56" i="1"/>
  <c r="G14" i="13" s="1"/>
  <c r="G14" i="17" s="1"/>
  <c r="H57" i="1"/>
  <c r="H58" i="1"/>
  <c r="H59" i="1"/>
  <c r="G15" i="13" s="1"/>
  <c r="G15" i="17" s="1"/>
  <c r="H60" i="1"/>
  <c r="G13" i="13" s="1"/>
  <c r="G13" i="17" s="1"/>
  <c r="H61" i="1"/>
  <c r="G20" i="18" l="1"/>
  <c r="G14" i="18"/>
  <c r="G12" i="13"/>
  <c r="G21" i="14"/>
  <c r="G21" i="15"/>
  <c r="G21" i="17"/>
  <c r="G12" i="16"/>
  <c r="G12" i="17"/>
  <c r="G22" i="13"/>
  <c r="G16" i="17"/>
  <c r="G16" i="18" s="1"/>
  <c r="G22" i="11"/>
  <c r="G22" i="9"/>
  <c r="G17" i="8"/>
  <c r="G17" i="16" s="1"/>
  <c r="G12" i="7"/>
  <c r="G22" i="7" s="1"/>
  <c r="G13" i="8"/>
  <c r="G13" i="16" s="1"/>
  <c r="G15" i="5"/>
  <c r="G12" i="5"/>
  <c r="G17" i="5"/>
  <c r="G17" i="15" s="1"/>
  <c r="G15" i="6"/>
  <c r="G17" i="3"/>
  <c r="G13" i="6"/>
  <c r="G13" i="15" s="1"/>
  <c r="G18" i="15"/>
  <c r="G18" i="18" s="1"/>
  <c r="G12" i="4"/>
  <c r="G19" i="4"/>
  <c r="G19" i="14" s="1"/>
  <c r="G19" i="18" s="1"/>
  <c r="G12" i="2"/>
  <c r="G15" i="2"/>
  <c r="G15" i="14" s="1"/>
  <c r="G13" i="2"/>
  <c r="G13" i="14" s="1"/>
  <c r="G12" i="14" l="1"/>
  <c r="G13" i="18"/>
  <c r="G22" i="4"/>
  <c r="G21" i="18"/>
  <c r="G22" i="12"/>
  <c r="G22" i="16"/>
  <c r="G17" i="14"/>
  <c r="G17" i="18" s="1"/>
  <c r="G12" i="15"/>
  <c r="G12" i="18" s="1"/>
  <c r="G15" i="15"/>
  <c r="G15" i="18" s="1"/>
  <c r="G22" i="17"/>
  <c r="G22" i="8"/>
  <c r="G22" i="6"/>
  <c r="G22" i="5"/>
  <c r="G22" i="2"/>
  <c r="G22" i="18" l="1"/>
  <c r="G22" i="15"/>
  <c r="G22" i="14"/>
</calcChain>
</file>

<file path=xl/sharedStrings.xml><?xml version="1.0" encoding="utf-8"?>
<sst xmlns="http://schemas.openxmlformats.org/spreadsheetml/2006/main" count="1082" uniqueCount="306">
  <si>
    <t>декабрь</t>
  </si>
  <si>
    <t>197/15-мтс от 28.12.2015г</t>
  </si>
  <si>
    <t>ООО "Сервис-Ойл"</t>
  </si>
  <si>
    <t>конкурс</t>
  </si>
  <si>
    <t>Бензин и дизтопливо</t>
  </si>
  <si>
    <t>192/15-мтс от 28.12.2015г</t>
  </si>
  <si>
    <t>190/15-мтс от 28.12.2015г</t>
  </si>
  <si>
    <t>76,412тонн</t>
  </si>
  <si>
    <t>октябрь</t>
  </si>
  <si>
    <t>162/15-мтс от 06.10.2015г</t>
  </si>
  <si>
    <t>161/15-мтс от 06.10.2015г</t>
  </si>
  <si>
    <t>ОАО "Саханефтегазсбыт"</t>
  </si>
  <si>
    <t>157/15-мтс от 06.10.2015г</t>
  </si>
  <si>
    <t>155/15-мтс от 06.10.2015г</t>
  </si>
  <si>
    <t>5000л</t>
  </si>
  <si>
    <t>июнь</t>
  </si>
  <si>
    <t>113/15-мтс от 25.06.2015г</t>
  </si>
  <si>
    <t>112/15-мтс от 25.06.2015г</t>
  </si>
  <si>
    <t>111/15-мтс от 25.06.2015г</t>
  </si>
  <si>
    <t>7,593т</t>
  </si>
  <si>
    <t>109/15-мтс от 25.06.2015г</t>
  </si>
  <si>
    <t>108/15-мтс от 25.06.2015г</t>
  </si>
  <si>
    <t>37,114т</t>
  </si>
  <si>
    <t>апрель</t>
  </si>
  <si>
    <t>57/15-мтс от 01.04.2015г</t>
  </si>
  <si>
    <t>7,531т</t>
  </si>
  <si>
    <t>55/15-мтс от 01.04.2015г</t>
  </si>
  <si>
    <t>37,977т</t>
  </si>
  <si>
    <t>53/15-мтс от 01.04.2015г</t>
  </si>
  <si>
    <t>52/15-мтс от 01.04.2015г</t>
  </si>
  <si>
    <t>февраль</t>
  </si>
  <si>
    <t>33/15-мтс от 26.02.2015г</t>
  </si>
  <si>
    <t>запрос котировок</t>
  </si>
  <si>
    <t>1914л</t>
  </si>
  <si>
    <t>32/15-мтс от 26.02.2015г</t>
  </si>
  <si>
    <t>31/15-мтс от 26.02.2015г</t>
  </si>
  <si>
    <t>27437,17л</t>
  </si>
  <si>
    <t>30/15-мтс от 26.02.2015г</t>
  </si>
  <si>
    <t>январь</t>
  </si>
  <si>
    <t>22/15-мтс от 29.01.2015г.</t>
  </si>
  <si>
    <t>18,947тонн</t>
  </si>
  <si>
    <t>20/15-мтс от 29.01.2015г.</t>
  </si>
  <si>
    <t>22,5тонн</t>
  </si>
  <si>
    <t>19/15-мтс от 29.01.2015г.</t>
  </si>
  <si>
    <t>18/15-мтс от 29.01.2015г</t>
  </si>
  <si>
    <t>17/15-мтс от 29.01.2015г</t>
  </si>
  <si>
    <t>200/15-мтс от 29.12.2015г.</t>
  </si>
  <si>
    <t>ООО "НПФ "РАСКО"</t>
  </si>
  <si>
    <t>прямой закуп</t>
  </si>
  <si>
    <t>1 шт.</t>
  </si>
  <si>
    <t>Поставка комплекса учета газа</t>
  </si>
  <si>
    <t>Материалы на текущий ремонт, обслуживание и эксплуатацию производственного оборудования и сооружений, кроме строительных материалов и инструментов (в статью также входят запорная арматура, трубы (не строительные), детали и т.п. )</t>
  </si>
  <si>
    <t>198/15-мтс от 28.12.2015</t>
  </si>
  <si>
    <t>ООО ТД Ставропольхимстрой</t>
  </si>
  <si>
    <t>конкурс в эл.форме</t>
  </si>
  <si>
    <t>2389 шт.</t>
  </si>
  <si>
    <t>поставка запасных частей к снегоболотоходам ГАЗ 34039-32 ЗАО "ЗЗГТ"</t>
  </si>
  <si>
    <t>Запчасти и материалы для текущего ремонта и обслуживания автотранспортной, специальной и тракторной техники</t>
  </si>
  <si>
    <t>188/15-мтс от 18.12.2015</t>
  </si>
  <si>
    <t>ООО "Якутмоторсервис"</t>
  </si>
  <si>
    <t>Поставка транспортного средства УРАЛ 55571-1121-60М самосвал</t>
  </si>
  <si>
    <t>Техника (приобретение)</t>
  </si>
  <si>
    <t>187/15-мтс от 16.12.2015г.</t>
  </si>
  <si>
    <t>ООО "Экотехника"</t>
  </si>
  <si>
    <t>4 шт.</t>
  </si>
  <si>
    <t>Поставка термоэлектрического генератора ГТГ-150Н</t>
  </si>
  <si>
    <t>Оборудование</t>
  </si>
  <si>
    <t>186/15-мтс от 15.12.2015г.</t>
  </si>
  <si>
    <t>ООО "ТюменНИИгипрогаз"</t>
  </si>
  <si>
    <t>2 к-т; 8 шт.</t>
  </si>
  <si>
    <t>Поставка запорной арматура</t>
  </si>
  <si>
    <t>185/15-мтс от 15.12.2015г.</t>
  </si>
  <si>
    <t>ООО "Саха Универсал"</t>
  </si>
  <si>
    <t>4366 м, 2762 шт.</t>
  </si>
  <si>
    <t>Поставка электротехнической продукции на 2016 год</t>
  </si>
  <si>
    <t>Электротехнические материалы</t>
  </si>
  <si>
    <t>183/15-мтс от 03.12.2015г.</t>
  </si>
  <si>
    <t>ООО "Управляющая компания "Техстройконтракт"</t>
  </si>
  <si>
    <t xml:space="preserve">агрегат сварочный дизельный Denyo DCW-480 ESW </t>
  </si>
  <si>
    <t>ноябрь</t>
  </si>
  <si>
    <t>180/15-мтс от 20.11.2015г.</t>
  </si>
  <si>
    <t>ООО "Ленагаз"</t>
  </si>
  <si>
    <t>прямая закупка</t>
  </si>
  <si>
    <t>газовые воздухонагреватели</t>
  </si>
  <si>
    <t>178/15-мтс от 18.11.2015г.</t>
  </si>
  <si>
    <t>ООО "НГС"</t>
  </si>
  <si>
    <t>прямая закупка до 500 тыс.</t>
  </si>
  <si>
    <t>925 кг.</t>
  </si>
  <si>
    <t>Поставка электродов</t>
  </si>
  <si>
    <t>174/15-мтс от 09.11.2015</t>
  </si>
  <si>
    <t>АО "Региональная страховая компания "СТЕРХ"</t>
  </si>
  <si>
    <t>107 шт.</t>
  </si>
  <si>
    <t xml:space="preserve">ОСАГО транспортных средств </t>
  </si>
  <si>
    <t>Услуги непосредственно связанные с эксплуатацией автотранспорта и спецтехники</t>
  </si>
  <si>
    <t>167/15-мтс от 28.10.2015г</t>
  </si>
  <si>
    <t>ООО "ТД Русмет-Урал"</t>
  </si>
  <si>
    <t>9,95 тн.</t>
  </si>
  <si>
    <t>Поставка трубной продукции для нужд УДиТГ АО «Сахатранснефтегаз».</t>
  </si>
  <si>
    <t>август</t>
  </si>
  <si>
    <t>146/15-мтс от 26.08.2015г.</t>
  </si>
  <si>
    <t>ООО "ТД ПТПА"</t>
  </si>
  <si>
    <t>Прямая закупка</t>
  </si>
  <si>
    <t>2 шт.</t>
  </si>
  <si>
    <t>Поставка кранов шаровых</t>
  </si>
  <si>
    <t>142/15-мтс от 12.08.2015</t>
  </si>
  <si>
    <t>ООО КОЛМИ</t>
  </si>
  <si>
    <t>открытый конкурс</t>
  </si>
  <si>
    <t>поставка транспортных средств группы УАЗ</t>
  </si>
  <si>
    <t>июль</t>
  </si>
  <si>
    <t>134/15-мтс от 24.07.2015</t>
  </si>
  <si>
    <t>1шт</t>
  </si>
  <si>
    <t>установка газопоршневая электрогенераторная</t>
  </si>
  <si>
    <t>132/15-мтс от 22.07.2015</t>
  </si>
  <si>
    <t>ООО "УралРемСервис"</t>
  </si>
  <si>
    <t>зап.части к трансп.машине ТМ-130</t>
  </si>
  <si>
    <t>131/15-мтс от 22.07.2015</t>
  </si>
  <si>
    <t>ООО "Техносистема"</t>
  </si>
  <si>
    <t>запрос котировок/прямая закупка</t>
  </si>
  <si>
    <t>21 шт.</t>
  </si>
  <si>
    <t>Поставка КИПиА оборудования</t>
  </si>
  <si>
    <t>105/15-мтс от 25.06.2015г</t>
  </si>
  <si>
    <t>ООО ТД "Ставропольхимстрой"</t>
  </si>
  <si>
    <t>302 шт.</t>
  </si>
  <si>
    <t>Поставка запасных частей</t>
  </si>
  <si>
    <t>103/15-мтс от 22.06.2015г.</t>
  </si>
  <si>
    <t>ООО "ПЛКСистемы"</t>
  </si>
  <si>
    <t>10 шт.</t>
  </si>
  <si>
    <t>дисплей сенсорный ТР-6150</t>
  </si>
  <si>
    <t>101/15-мтс от 22.06.2015г.</t>
  </si>
  <si>
    <t>ЗАО НПП "Уралтехномет"</t>
  </si>
  <si>
    <t>25 шт.</t>
  </si>
  <si>
    <t>источники питания DC-DC-24-8</t>
  </si>
  <si>
    <t>95/15-мтс от 09.06.2015</t>
  </si>
  <si>
    <t>ООО "ПКФ "Спецтехкомплект"</t>
  </si>
  <si>
    <t>Поставка ТС группы Урал</t>
  </si>
  <si>
    <t>90/15-мтс от 02.06.2015г.</t>
  </si>
  <si>
    <t>8 шт.</t>
  </si>
  <si>
    <t>комплексы для измерения (СГ-ЭКВз)</t>
  </si>
  <si>
    <t>май</t>
  </si>
  <si>
    <t>91/15-мтс от 29.05.2015г</t>
  </si>
  <si>
    <t>ООО "Техносфера"</t>
  </si>
  <si>
    <t xml:space="preserve"> порямая закупка</t>
  </si>
  <si>
    <t>поставкиа ТРК Шельф 200-3</t>
  </si>
  <si>
    <t>88/15-мтс от 29.05.2015г.</t>
  </si>
  <si>
    <t>ООО "УКЗ"</t>
  </si>
  <si>
    <t>1 к-т</t>
  </si>
  <si>
    <t>комплект ЗИП для среднего ремонта ПКС-8/101</t>
  </si>
  <si>
    <t>84/15-мст от 25.05.2015</t>
  </si>
  <si>
    <t>ООО "Президент-Нева"Энергетический центр"</t>
  </si>
  <si>
    <t>запрс котировок</t>
  </si>
  <si>
    <t>2 шт</t>
  </si>
  <si>
    <t xml:space="preserve">поставки дизель-генераторной установки и блок-контейнера аппаратной </t>
  </si>
  <si>
    <t>77/15-мтс от 12.05.2015</t>
  </si>
  <si>
    <t>Поставка снегоболотохода ГАЗ 34039-32</t>
  </si>
  <si>
    <t>70/15-мтс от 05.05.2015</t>
  </si>
  <si>
    <t>ИП Кневец Р.В.</t>
  </si>
  <si>
    <t>Поставка шин, аккумуляторов</t>
  </si>
  <si>
    <t>69/15-мтс от 24.04.2015</t>
  </si>
  <si>
    <t>ООО "Подрядчик"</t>
  </si>
  <si>
    <t>Поставка прицеп вагона на базе тракторного прицепа</t>
  </si>
  <si>
    <t>68/15-мтс от 15.04.2015</t>
  </si>
  <si>
    <t>ИП Халилова Н.Н.</t>
  </si>
  <si>
    <t>2768 шт.</t>
  </si>
  <si>
    <t>поставка запасных частей шин акуумуляторов</t>
  </si>
  <si>
    <t>66/15-мтс от 02.04.15</t>
  </si>
  <si>
    <t>ООО НПК "НТЛ"</t>
  </si>
  <si>
    <t>поставка узел дозирования одоранта</t>
  </si>
  <si>
    <t>64/15-мтс от 09.04.15</t>
  </si>
  <si>
    <t>ОАО "АК Полярные авиалинии"</t>
  </si>
  <si>
    <t>72,27 час</t>
  </si>
  <si>
    <t>авиаобслуживание в 2015</t>
  </si>
  <si>
    <t>Авиаобслуживание</t>
  </si>
  <si>
    <t>63/15-мтс от 09.04.2015</t>
  </si>
  <si>
    <t>ООО "КОЛМИ"</t>
  </si>
  <si>
    <t>62/15-мтс от 09.04.2015г.</t>
  </si>
  <si>
    <t>ООО "Газрегионпоставка"</t>
  </si>
  <si>
    <t>72 шт.</t>
  </si>
  <si>
    <t>Поставка запорной арматуры</t>
  </si>
  <si>
    <t>61/15-мтс от 07.04.2015</t>
  </si>
  <si>
    <t>ООО "Модуль Строй"</t>
  </si>
  <si>
    <t>3 шт.</t>
  </si>
  <si>
    <t>поставка блок модуля</t>
  </si>
  <si>
    <t>№58/15-мтс от 02.04.2015</t>
  </si>
  <si>
    <t>ОАО "Кропоткинский машиностроительный завод"</t>
  </si>
  <si>
    <t>оборудование для строительства нефтегазопроводов</t>
  </si>
  <si>
    <t>№51/15-мтс от 01.04.2015г.</t>
  </si>
  <si>
    <t>ООО ТД "Новоснаб"</t>
  </si>
  <si>
    <t>запрос котировок, прямая закупка</t>
  </si>
  <si>
    <t>18 компл., 11 шт.</t>
  </si>
  <si>
    <t>утяжелители</t>
  </si>
  <si>
    <t>март</t>
  </si>
  <si>
    <t>48/15-мтс от 24.03.2015</t>
  </si>
  <si>
    <t>ОО "КОЛМИ"</t>
  </si>
  <si>
    <t>47/15-мтс от 20.03.2015г</t>
  </si>
  <si>
    <t>ООО "Унион-Т"</t>
  </si>
  <si>
    <t>Поставка спецодежды для подразделений общества на 2015 год</t>
  </si>
  <si>
    <t>Прочие материалы</t>
  </si>
  <si>
    <t>46/15-мтс от 18.03.2015г.</t>
  </si>
  <si>
    <t>ООО "САХАСТРОЙ-ТРАНС"</t>
  </si>
  <si>
    <t>внутренняя котировка до 500 тыс.</t>
  </si>
  <si>
    <t>1ед.</t>
  </si>
  <si>
    <t>Поставка стеллажа на объект:"Склад на базе УДиТГ по ул.Восточная50 в п.Кысыл-Сыр Вилюйского улуса РС (Я)"</t>
  </si>
  <si>
    <t>Списание ОС стоимостью менее 40 тыс. руб.</t>
  </si>
  <si>
    <t>45/15-мтс от 13.03.2015</t>
  </si>
  <si>
    <t>ООО "Якутское отделение ЮУМК"</t>
  </si>
  <si>
    <t>Поставка смазочных масел для подразделений Общества</t>
  </si>
  <si>
    <t>Прочие ГСМ</t>
  </si>
  <si>
    <t>36/15-мтс от 05.03.2015г.</t>
  </si>
  <si>
    <t>12,700 тн., 420 компл.</t>
  </si>
  <si>
    <t>Поставка изоляционных материалов</t>
  </si>
  <si>
    <t>28/15-мтс от 25.02.2015г.</t>
  </si>
  <si>
    <t>ООО "РоСКом-ТехМаш"</t>
  </si>
  <si>
    <t>Поставка оборудования</t>
  </si>
  <si>
    <t>27/15-мтс от 24.02.2015г.</t>
  </si>
  <si>
    <t>ООО "Русская телефонная компания"</t>
  </si>
  <si>
    <t>200 м., 29 шт.</t>
  </si>
  <si>
    <t>Поставка оборудования МИК-РЛ</t>
  </si>
  <si>
    <t>26/15-мтс от 17.02.2015г.</t>
  </si>
  <si>
    <t>ООО РЭЦ "НОРМА-pro"</t>
  </si>
  <si>
    <t>до 500 тыс.</t>
  </si>
  <si>
    <t>оценкв рыночной стоимости АМТС  Chevrolet Captiva г/н М 757 ЕР 14</t>
  </si>
  <si>
    <t>16/15-мтс от 28.01.2015</t>
  </si>
  <si>
    <t>ООО Торговый дом "ХИВУС"</t>
  </si>
  <si>
    <t>конкурс, прямой закуп</t>
  </si>
  <si>
    <t>амфибийный катер на воздушной подушке А8 "ХИВУС-10"</t>
  </si>
  <si>
    <t>15/15-мтс от 22.01.2015г.</t>
  </si>
  <si>
    <t>ООО "ВолгаПромКонтракт"</t>
  </si>
  <si>
    <t>436 шт.</t>
  </si>
  <si>
    <t>Запорная арматура</t>
  </si>
  <si>
    <t>14/15-мтс от 22.01.2015г.</t>
  </si>
  <si>
    <t>556 шт.</t>
  </si>
  <si>
    <t>Соединительные детали</t>
  </si>
  <si>
    <t>12/15-мтс от 22.01.2015г.</t>
  </si>
  <si>
    <t>ООО "Камский ЭнергоАльянс"</t>
  </si>
  <si>
    <t>1 250 м., 5 128 шт.</t>
  </si>
  <si>
    <t>Электротехническая продукция</t>
  </si>
  <si>
    <t>9/15-мтс от 22.01.2015г.</t>
  </si>
  <si>
    <t>ООО ТД "Русмет-Урал"</t>
  </si>
  <si>
    <t>80,068 тн.</t>
  </si>
  <si>
    <t>Трубная продукция</t>
  </si>
  <si>
    <t>7/15-мтс от 19.01.2015г.</t>
  </si>
  <si>
    <t>ООО Торговый Дом "Ставропольхимстрой"</t>
  </si>
  <si>
    <t>1475шт</t>
  </si>
  <si>
    <t>3/15-мтс от 12.01.2015г.</t>
  </si>
  <si>
    <t>52 шт.</t>
  </si>
  <si>
    <t>ТМЦ</t>
  </si>
  <si>
    <t>1</t>
  </si>
  <si>
    <t>ЛПУМГ</t>
  </si>
  <si>
    <t>УДТГ</t>
  </si>
  <si>
    <t>Способы приобретения товаров (работ, услуг) отдельно по каждому виду (группе) товаров, необходимых для оказания услуг по транспортировке газа по магистральному газопроводу</t>
  </si>
  <si>
    <t>Стоимость приобретаемых товаров (работ, услуг) отдельно по каждому виду (группе) товаров, необходимых для оказания услуг по транспортировке газа по магистральному газопроводу</t>
  </si>
  <si>
    <t>Объемы приобретаемых товаров (работ, услуг) отдельно по каждому виду (группе) товаров, необходимых для оказания услуг по транспортировке газа по магистральному газопроводу</t>
  </si>
  <si>
    <t>Виды (группы) товаров (работ, услуг), необходимых для оказания услуг по транспортировке газа по магистральному газопроводу</t>
  </si>
  <si>
    <t>Зона выхода из магистрального газопровода</t>
  </si>
  <si>
    <t>Зона входа в магистральный газопровод</t>
  </si>
  <si>
    <t>Наименование магистрального газопровода</t>
  </si>
  <si>
    <t>№ п/п</t>
  </si>
  <si>
    <t>необходимых для оказания услуг по транспортировке газа по магистральным газопроводам за 2015 год</t>
  </si>
  <si>
    <t>Информация о способах приобретения, стоимости и об объемах товаров,</t>
  </si>
  <si>
    <t>от 23.12.2011 № 893</t>
  </si>
  <si>
    <t>к приказу ФАС России</t>
  </si>
  <si>
    <t>Приложение 5</t>
  </si>
  <si>
    <t>необходимых для оказания услуг по транспортировке газа по магистральным газопроводам АО "Сахатранснефтегаз" за январь 2015 год</t>
  </si>
  <si>
    <t>2</t>
  </si>
  <si>
    <t>3</t>
  </si>
  <si>
    <t>4</t>
  </si>
  <si>
    <t>5</t>
  </si>
  <si>
    <t>6</t>
  </si>
  <si>
    <t>7</t>
  </si>
  <si>
    <t>8</t>
  </si>
  <si>
    <t>9</t>
  </si>
  <si>
    <t>10</t>
  </si>
  <si>
    <t>конкурс, запрос котировок</t>
  </si>
  <si>
    <t xml:space="preserve">52 шт.
80,068 тн.
556 шт.
436 шт.
</t>
  </si>
  <si>
    <t>30581 л., 41,447 тн.</t>
  </si>
  <si>
    <t>необходимых для оказания услуг по транспортировке газа по магистральным газопроводам АО "Сахатранснефтегаз" за февраль 2015 год</t>
  </si>
  <si>
    <t>73 тн., 29351,17 л.</t>
  </si>
  <si>
    <t>200 м., 31 шт.</t>
  </si>
  <si>
    <t>необходимых для оказания услуг по транспортировке газа по магистральным газопроводам АО "Сахатранснефтегаз" за март 2015 год</t>
  </si>
  <si>
    <t>необходимых для оказания услуг по транспортировке газа по магистральным газопроводам АО "Сахатранснефтегаз" за апрель 2015 год</t>
  </si>
  <si>
    <t>18 компл., 83 шт.</t>
  </si>
  <si>
    <t>47809 л., 45,508 тн.</t>
  </si>
  <si>
    <t>необходимых для оказания услуг по транспортировке газа по магистральным газопроводам АО "Сахатранснефтегаз" за май 2015 год</t>
  </si>
  <si>
    <t>необходимых для оказания услуг по транспортировке газа по магистральным газопроводам АО "Сахатранснефтегаз" за июнь 2015 год</t>
  </si>
  <si>
    <t>необходимых для оказания услуг по транспортировке газа по магистральным газопроводам АО "Сахатранснефтегаз" за июль 2015 год</t>
  </si>
  <si>
    <t>43 шт.</t>
  </si>
  <si>
    <t>46832 л., 44,707 тн.</t>
  </si>
  <si>
    <t>необходимых для оказания услуг по транспортировке газа по магистральным газопроводам АО "Сахатранснефтегаз" за август 2015 год</t>
  </si>
  <si>
    <t>необходимых для оказания услуг по транспортировке газа по магистральным газопроводам АО "Сахатранснефтегаз" за сентябрь 2015 год</t>
  </si>
  <si>
    <t>необходимых для оказания услуг по транспортировке газа по магистральным газопроводам АО "Сахатранснефтегаз" за октябрь 2015 год</t>
  </si>
  <si>
    <t>35231,436 тн., 5000 л.</t>
  </si>
  <si>
    <t>необходимых для оказания услуг по транспортировке газа по магистральным газопроводам АО "Сахатранснефтегаз" за ноябрь 2015 год</t>
  </si>
  <si>
    <t>925 кг., 4 шт.</t>
  </si>
  <si>
    <t>необходимых для оказания услуг по транспортировке газа по магистральным газопроводам АО "Сахатранснефтегаз" за декабрь 2015 год</t>
  </si>
  <si>
    <t>5 шт.</t>
  </si>
  <si>
    <t>65058,61 л., 76,412тонн</t>
  </si>
  <si>
    <t>2 к-т; 9 шт.</t>
  </si>
  <si>
    <t>необходимых для оказания услуг по транспортировке газа по магистральным газопроводам АО "Сахатранснефтегаз" за I квартал 2015 год</t>
  </si>
  <si>
    <t>необходимых для оказания услуг по транспортировке газа по магистральным газопроводам АО "Сахатранснефтегаз" за II квартал 2015 год</t>
  </si>
  <si>
    <t>необходимых для оказания услуг по транспортировке газа по магистральным газопроводам АО "Сахатранснефтегаз" за III квартал 2015 год</t>
  </si>
  <si>
    <t>необходимых для оказания услуг по транспортировке газа по магистральным газопроводам АО "Сахатранснефтегаз" за IV квартал 2015 год</t>
  </si>
  <si>
    <t>625 кг., 4890 л., 10,420 тн.</t>
  </si>
  <si>
    <t>необходимых для оказания услуг по транспортировке газа по магистральным газопроводам АО "Сахатранснефтегаз" за  2015 год</t>
  </si>
  <si>
    <t>МГ Мастах – Берг:е Газопровод-отвод к АГРС с.Люксюгун, Газопровод-отвод к АГР С с. Тыайа, Газопровод-отвод к АГРС с. Чагда, Газопровод-отвод к АГРС с. Арыктах, Газопровод-отвод к АГРС с. Кобяй, МГ Берге – Якутск  (Таас-Тумус-Якутск),  Газопровод-отвод к АГРС с.Ситте, Газопровод-отвод к АГРС  с. Салбанцы, Газопровод-отвод к АГРС  с. Намцы, Газопровод-отвод к АГРС с. Искра МГ Намцы-Хатырык Газопровод-отвод к АГРС: с. Бетюнь Газопровод-отвод к АГРС с.Таастах Газопровод-отвод к АГРС п. Маган Газопровод-отвод к ГРС г. Покровск Газопровод-отвод к АГРС с. Октемцы ГО Покровск-Булгунняхтах Газопровод-отвод к АГРС с Булгунняхтах МГ Булгунняхтах-Улахан-Ан Газопровод-отвод к АГРС с. Улахан-Ан МГ к с. Бердигестях Газопровод-отвод к АГРС с. Бясь-Кюель Газопровод-отвод к АГРС с. Кюерелях Газопровод-отвод к  ГРС-2 МГ «0» км –ГРС-2 – Хатассы Газопровод-отвод к АГРС с.Хатассы Подводный переход МГ через р. Лена МГ Павловск-Майя МГ Майя-Табага Газопровод-отвод к АГРС с. Павловск Газопровод-отвод к АГРС с.Хаптагай Газопровод-отвод к АГРС п. Нижний Бестях Газопровод-отвод к АГРС с. Майа Газопровод-отвод к АГРС с. Табага МГ Майя-Тюнгюлю Газопровод-отвод к АГРС с. Тюнгюлю МГ "УКПГ Отраднинское ГКМ - АГРС г.Ленск"</t>
  </si>
  <si>
    <t>МГ Мастах-Берге 47 км, МГ Мастах-Берге 86 км,  МГ Мастах-Берге 132 км, МГ Мастах-Берге МГ Берге-Якутск  108 км МГ Берге-Якутск  181 км МГ Берге-Якутск  198 км  ГО Намцы-Хатырык МГ Берге-Якутск  216 км МГ Берге-Якутск  283 км МГ Берге-Якутск  272  км ГО г. Покровск  МГ Булгунняхтах-Улахан-Ан МГ Берге-Якутск 133 км МГ с. Бердигестях МГ с. Бердигестях МГ 0км-ГРС-2-Хатассы МГ Мастах-Берге МГ ГРС-2-Хатассы Подводный переход через р.Лена  МГ Павловск-Майя МГ Майя-Табага МГ Майя-Тюнгюлю УКПГ Отраднинское ГКМ</t>
  </si>
  <si>
    <t>АГРС с. Люксюгун АГРС с. Тыайа АГРС с. Чагда АГРС с.Арыктах АГРС с.Кобяй ГРС г. Якутск АГРС с.Ситте АГРС с.Салбанцы АГРС с.Намцы АГРС с.Искра ГО с.Хатырык с. Бетюнцы АГРС с. Хатырык АГРС с. Таастах АГРС п. Маган ГРС г. Покровск АГРС с. Октемцы ГО  с. Булгунняхтах ГО с. Улахан-Ан АГРС с. Улахан-Ан ГО с. Кюерелях АГРС с. Бясь-Кюель АГРС с. Кюерелях ГРС-2 г.Якутск ГО с.Хатассы АГРС с. Хатассы МГ Павловск-Майя ГО с. Майя ГО с. Табага АГРС с.Павловск АГРС с. Хаптагай АГРС п.Н. Бестях АГРС с. Майя АГРС с.Табага Газопровод-отвод к АГРС с. Тюнгюлю АГРС с.Тюнгюлю АГРС г.Ленск</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</si>
</sst>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0.0"/>
    <numFmt numFmtId="166" formatCode="_-* #,##0_р_._-;\-* #,##0_р_._-;_-* &quot;-&quot;??_р_._-;_-@_-"/>
  </numFmts>
  <fonts count="7" x14ac:knownFonts="1">
    <font>
      <sz val="10"/>
      <name val="Arial Cyr"/>
      <charset val="204"/>
    </font>
    <font>
      <sz val="10"/>
      <name val="Times New Roman"/>
      <family val="1"/>
      <charset val="204"/>
    </font>
    <font>
      <sz val="11"/>
      <name val="Times New Roman"/>
      <family val="1"/>
      <charset val="204"/>
    </font>
    <font>
      <sz val="8"/>
      <name val="Times New Roman"/>
      <family val="1"/>
      <charset val="204"/>
    </font>
    <font>
      <sz val="12"/>
      <name val="Times New Roman"/>
      <family val="1"/>
      <charset val="204"/>
    </font>
    <font>
      <b/>
      <sz val="13"/>
      <name val="Times New Roman"/>
      <family val="1"/>
      <charset val="204"/>
    </font>
    <font>
      <b/>
      <sz val="10"/>
      <name val="Times New Roman"/>
      <family val="1"/>
      <charset val="204"/>
    </font>
  </fonts>
  <fills count="3">
    <fill>
      <patternFill patternType="none"/>
    </fill>
    <fill>
      <patternFill patternType="gray125"/>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54">
    <xf numFmtId="0" fontId="0" fillId="0" borderId="0" xfId="0"/>
    <xf numFmtId="0" fontId="1" fillId="0" borderId="0" xfId="0" applyFont="1" applyFill="1"/>
    <xf numFmtId="0" fontId="2"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horizontal="center"/>
    </xf>
    <xf numFmtId="4" fontId="1" fillId="0" borderId="0" xfId="0" applyNumberFormat="1" applyFont="1" applyFill="1"/>
    <xf numFmtId="0" fontId="1" fillId="0" borderId="1" xfId="0" applyFont="1" applyFill="1" applyBorder="1" applyAlignment="1">
      <alignment horizontal="center" wrapText="1"/>
    </xf>
    <xf numFmtId="4" fontId="1" fillId="0" borderId="1" xfId="0" applyNumberFormat="1" applyFont="1" applyFill="1" applyBorder="1"/>
    <xf numFmtId="0" fontId="1" fillId="0" borderId="1" xfId="0" applyFont="1" applyFill="1" applyBorder="1" applyAlignment="1">
      <alignment horizontal="center"/>
    </xf>
    <xf numFmtId="0" fontId="1" fillId="0" borderId="1" xfId="0" applyFont="1" applyFill="1" applyBorder="1"/>
    <xf numFmtId="0" fontId="1" fillId="0" borderId="1" xfId="0" applyFont="1" applyFill="1" applyBorder="1" applyAlignment="1">
      <alignment wrapText="1"/>
    </xf>
    <xf numFmtId="49" fontId="1" fillId="0" borderId="1" xfId="0" applyNumberFormat="1" applyFont="1" applyFill="1" applyBorder="1" applyAlignment="1">
      <alignment horizontal="center"/>
    </xf>
    <xf numFmtId="164" fontId="1" fillId="0" borderId="0" xfId="0" applyNumberFormat="1" applyFont="1" applyFill="1" applyBorder="1"/>
    <xf numFmtId="0" fontId="1" fillId="0" borderId="0" xfId="0" applyFont="1" applyFill="1" applyBorder="1"/>
    <xf numFmtId="164" fontId="1" fillId="0" borderId="1" xfId="0" applyNumberFormat="1" applyFont="1" applyFill="1" applyBorder="1"/>
    <xf numFmtId="165" fontId="1" fillId="0" borderId="1" xfId="0" applyNumberFormat="1" applyFont="1" applyFill="1" applyBorder="1" applyAlignment="1">
      <alignment horizontal="left" vertical="distributed" wrapText="1"/>
    </xf>
    <xf numFmtId="164" fontId="1" fillId="0" borderId="0" xfId="0" applyNumberFormat="1" applyFont="1" applyFill="1" applyBorder="1" applyAlignment="1">
      <alignment wrapText="1"/>
    </xf>
    <xf numFmtId="164" fontId="1" fillId="0" borderId="0" xfId="0" applyNumberFormat="1" applyFont="1" applyFill="1"/>
    <xf numFmtId="0" fontId="1" fillId="0" borderId="0" xfId="0" applyFont="1" applyFill="1" applyBorder="1" applyAlignment="1">
      <alignment wrapText="1"/>
    </xf>
    <xf numFmtId="0" fontId="3" fillId="0" borderId="0" xfId="0" applyFont="1" applyFill="1"/>
    <xf numFmtId="0" fontId="1" fillId="0" borderId="1" xfId="0" applyFont="1" applyFill="1" applyBorder="1" applyAlignment="1">
      <alignment horizontal="left" wrapText="1"/>
    </xf>
    <xf numFmtId="0" fontId="3" fillId="0" borderId="0" xfId="0" applyFont="1" applyFill="1" applyAlignment="1">
      <alignment horizontal="center" vertical="top"/>
    </xf>
    <xf numFmtId="0" fontId="2" fillId="0" borderId="0" xfId="0" applyFont="1" applyFill="1" applyAlignment="1">
      <alignment horizontal="center" vertical="top"/>
    </xf>
    <xf numFmtId="0" fontId="1" fillId="0" borderId="0" xfId="0" applyFont="1" applyFill="1" applyAlignment="1">
      <alignment horizontal="center" vertical="top"/>
    </xf>
    <xf numFmtId="0" fontId="1" fillId="0" borderId="0" xfId="0" applyFont="1" applyFill="1" applyAlignment="1">
      <alignment horizontal="center"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0" xfId="0" applyFont="1" applyFill="1" applyAlignment="1">
      <alignment horizontal="center" vertical="top" wrapText="1"/>
    </xf>
    <xf numFmtId="0" fontId="2" fillId="0" borderId="0" xfId="0" applyFont="1" applyFill="1" applyAlignment="1">
      <alignment horizontal="center" vertical="top" wrapText="1"/>
    </xf>
    <xf numFmtId="0" fontId="4" fillId="0" borderId="0" xfId="0" applyFont="1" applyFill="1"/>
    <xf numFmtId="0" fontId="4" fillId="0" borderId="0" xfId="0" applyFont="1" applyFill="1" applyAlignment="1">
      <alignment wrapText="1"/>
    </xf>
    <xf numFmtId="0" fontId="4" fillId="0" borderId="0" xfId="0" applyFont="1" applyFill="1" applyAlignment="1">
      <alignment horizontal="center" wrapText="1"/>
    </xf>
    <xf numFmtId="0" fontId="4" fillId="0" borderId="0" xfId="0" applyFont="1" applyFill="1" applyAlignment="1">
      <alignment horizontal="center"/>
    </xf>
    <xf numFmtId="4" fontId="6" fillId="0" borderId="1" xfId="0" applyNumberFormat="1" applyFont="1" applyFill="1" applyBorder="1"/>
    <xf numFmtId="164" fontId="1" fillId="0" borderId="1" xfId="0" applyNumberFormat="1" applyFont="1" applyFill="1" applyBorder="1" applyAlignment="1">
      <alignment horizontal="center" wrapText="1"/>
    </xf>
    <xf numFmtId="164" fontId="6" fillId="0" borderId="0" xfId="0" applyNumberFormat="1" applyFont="1" applyFill="1"/>
    <xf numFmtId="166" fontId="1" fillId="0" borderId="1" xfId="0" applyNumberFormat="1" applyFont="1" applyFill="1" applyBorder="1" applyAlignment="1">
      <alignment horizontal="center" wrapText="1"/>
    </xf>
    <xf numFmtId="166" fontId="1" fillId="0" borderId="1" xfId="0" applyNumberFormat="1" applyFont="1" applyFill="1" applyBorder="1" applyAlignment="1">
      <alignment wrapText="1"/>
    </xf>
    <xf numFmtId="0" fontId="1" fillId="2" borderId="1" xfId="0" applyFont="1" applyFill="1" applyBorder="1"/>
    <xf numFmtId="0" fontId="1" fillId="2" borderId="1" xfId="0" applyFont="1" applyFill="1" applyBorder="1" applyAlignment="1">
      <alignment wrapText="1"/>
    </xf>
    <xf numFmtId="0" fontId="1" fillId="2" borderId="1" xfId="0" applyFont="1" applyFill="1" applyBorder="1" applyAlignment="1">
      <alignment horizontal="center"/>
    </xf>
    <xf numFmtId="0" fontId="1" fillId="2" borderId="1" xfId="0" applyFont="1" applyFill="1" applyBorder="1" applyAlignment="1">
      <alignment horizontal="center" wrapText="1"/>
    </xf>
    <xf numFmtId="43" fontId="1" fillId="0" borderId="0" xfId="0" applyNumberFormat="1" applyFont="1" applyFill="1" applyAlignment="1">
      <alignment horizontal="center"/>
    </xf>
    <xf numFmtId="0" fontId="5" fillId="0" borderId="0" xfId="0" applyFont="1" applyFill="1" applyAlignment="1">
      <alignment horizont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43" fontId="1" fillId="0" borderId="0" xfId="0" applyNumberFormat="1" applyFont="1" applyFill="1"/>
    <xf numFmtId="164" fontId="6" fillId="0" borderId="1" xfId="0" applyNumberFormat="1" applyFont="1" applyFill="1" applyBorder="1" applyAlignment="1">
      <alignment horizontal="center" wrapText="1"/>
    </xf>
    <xf numFmtId="164" fontId="6" fillId="0" borderId="1" xfId="0" applyNumberFormat="1" applyFont="1" applyFill="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topLeftCell="A70" zoomScaleNormal="100" zoomScaleSheetLayoutView="100" workbookViewId="0">
      <selection activeCell="H89" sqref="H89"/>
    </sheetView>
  </sheetViews>
  <sheetFormatPr defaultRowHeight="15" outlineLevelCol="1" x14ac:dyDescent="0.25"/>
  <cols>
    <col min="1" max="1" width="7" style="5" customWidth="1"/>
    <col min="2" max="2" width="14.7109375" style="1" customWidth="1"/>
    <col min="3" max="3" width="13.85546875" style="1" customWidth="1"/>
    <col min="4" max="4" width="20" style="1" customWidth="1"/>
    <col min="5" max="5" width="29.28515625" style="3" customWidth="1"/>
    <col min="6" max="6" width="29.28515625" style="1" customWidth="1"/>
    <col min="7" max="7" width="20" style="5" customWidth="1"/>
    <col min="8" max="8" width="20" style="1" customWidth="1"/>
    <col min="9" max="9" width="20" style="4" customWidth="1"/>
    <col min="10" max="10" width="29.140625" style="3" customWidth="1"/>
    <col min="11" max="11" width="22.85546875" style="3" customWidth="1"/>
    <col min="12" max="12" width="12.28515625" style="1" hidden="1" customWidth="1" outlineLevel="1"/>
    <col min="13" max="13" width="12.42578125" style="1" hidden="1" customWidth="1" outlineLevel="1"/>
    <col min="14" max="14" width="9.140625" style="2" collapsed="1"/>
    <col min="15" max="16384" width="9.140625" style="1"/>
  </cols>
  <sheetData>
    <row r="1" spans="1:14" x14ac:dyDescent="0.25">
      <c r="I1" s="4" t="s">
        <v>261</v>
      </c>
    </row>
    <row r="2" spans="1:14" x14ac:dyDescent="0.25">
      <c r="I2" s="4" t="s">
        <v>260</v>
      </c>
    </row>
    <row r="3" spans="1:14" x14ac:dyDescent="0.25">
      <c r="I3" s="4" t="s">
        <v>259</v>
      </c>
    </row>
    <row r="4" spans="1:14" s="30" customFormat="1" ht="15.75" x14ac:dyDescent="0.25">
      <c r="A4" s="33"/>
      <c r="E4" s="31"/>
      <c r="G4" s="33"/>
      <c r="I4" s="32"/>
      <c r="J4" s="31"/>
      <c r="K4" s="31"/>
      <c r="N4" s="2"/>
    </row>
    <row r="5" spans="1:14" s="30" customFormat="1" ht="15.75" x14ac:dyDescent="0.25">
      <c r="A5" s="33"/>
      <c r="E5" s="31"/>
      <c r="G5" s="33"/>
      <c r="I5" s="32"/>
      <c r="J5" s="31"/>
      <c r="K5" s="31"/>
      <c r="N5" s="2"/>
    </row>
    <row r="6" spans="1:14" ht="16.5" x14ac:dyDescent="0.25">
      <c r="A6" s="44" t="s">
        <v>258</v>
      </c>
      <c r="B6" s="44"/>
      <c r="C6" s="44"/>
      <c r="D6" s="44"/>
      <c r="E6" s="44"/>
      <c r="F6" s="44"/>
      <c r="G6" s="44"/>
      <c r="H6" s="44"/>
      <c r="I6" s="44"/>
    </row>
    <row r="7" spans="1:14" ht="16.5" x14ac:dyDescent="0.25">
      <c r="A7" s="44" t="s">
        <v>257</v>
      </c>
      <c r="B7" s="44"/>
      <c r="C7" s="44"/>
      <c r="D7" s="44"/>
      <c r="E7" s="44"/>
      <c r="F7" s="44"/>
      <c r="G7" s="44"/>
      <c r="H7" s="44"/>
      <c r="I7" s="44"/>
    </row>
    <row r="8" spans="1:14" ht="16.5" x14ac:dyDescent="0.25">
      <c r="A8" s="44"/>
      <c r="B8" s="44"/>
      <c r="C8" s="44"/>
      <c r="D8" s="44"/>
      <c r="E8" s="44"/>
      <c r="F8" s="44"/>
      <c r="G8" s="44"/>
      <c r="H8" s="44"/>
      <c r="I8" s="44"/>
    </row>
    <row r="9" spans="1:14" s="30" customFormat="1" ht="15.75" x14ac:dyDescent="0.25">
      <c r="A9" s="33"/>
      <c r="E9" s="31"/>
      <c r="G9" s="33"/>
      <c r="I9" s="32"/>
      <c r="J9" s="31"/>
      <c r="K9" s="31"/>
      <c r="N9" s="2"/>
    </row>
    <row r="10" spans="1:14" s="28" customFormat="1" ht="130.5" customHeight="1" x14ac:dyDescent="0.2">
      <c r="A10" s="26" t="s">
        <v>256</v>
      </c>
      <c r="B10" s="26" t="s">
        <v>255</v>
      </c>
      <c r="C10" s="26" t="s">
        <v>254</v>
      </c>
      <c r="D10" s="26" t="s">
        <v>253</v>
      </c>
      <c r="E10" s="26" t="s">
        <v>252</v>
      </c>
      <c r="F10" s="26"/>
      <c r="G10" s="26" t="s">
        <v>251</v>
      </c>
      <c r="H10" s="26" t="s">
        <v>250</v>
      </c>
      <c r="I10" s="26" t="s">
        <v>249</v>
      </c>
      <c r="J10" s="25"/>
      <c r="K10" s="25"/>
      <c r="L10" s="25" t="s">
        <v>248</v>
      </c>
      <c r="M10" s="25" t="s">
        <v>247</v>
      </c>
      <c r="N10" s="29"/>
    </row>
    <row r="11" spans="1:14" s="22" customFormat="1" x14ac:dyDescent="0.2">
      <c r="A11" s="27">
        <v>1</v>
      </c>
      <c r="B11" s="27">
        <v>2</v>
      </c>
      <c r="C11" s="27">
        <v>3</v>
      </c>
      <c r="D11" s="27">
        <v>4</v>
      </c>
      <c r="E11" s="26">
        <v>5</v>
      </c>
      <c r="F11" s="27"/>
      <c r="G11" s="27">
        <v>6</v>
      </c>
      <c r="H11" s="27">
        <v>7</v>
      </c>
      <c r="I11" s="26">
        <v>8</v>
      </c>
      <c r="J11" s="25"/>
      <c r="K11" s="25"/>
      <c r="L11" s="24"/>
      <c r="M11" s="24"/>
      <c r="N11" s="23"/>
    </row>
    <row r="12" spans="1:14" s="20" customFormat="1" ht="102" x14ac:dyDescent="0.25">
      <c r="A12" s="12" t="s">
        <v>246</v>
      </c>
      <c r="B12" s="21"/>
      <c r="C12" s="9"/>
      <c r="D12" s="9"/>
      <c r="E12" s="16" t="s">
        <v>51</v>
      </c>
      <c r="F12" s="11" t="s">
        <v>245</v>
      </c>
      <c r="G12" s="7" t="s">
        <v>244</v>
      </c>
      <c r="H12" s="15">
        <f t="shared" ref="H12:H24" si="0">L12+M12</f>
        <v>4110058</v>
      </c>
      <c r="I12" s="7" t="s">
        <v>82</v>
      </c>
      <c r="J12" s="19" t="s">
        <v>175</v>
      </c>
      <c r="K12" s="19" t="s">
        <v>243</v>
      </c>
      <c r="L12" s="17"/>
      <c r="M12" s="13">
        <v>4110058</v>
      </c>
      <c r="N12" s="2" t="s">
        <v>38</v>
      </c>
    </row>
    <row r="13" spans="1:14" ht="63.75" x14ac:dyDescent="0.25">
      <c r="A13" s="12">
        <f t="shared" ref="A13:A39" si="1">A12+1</f>
        <v>2</v>
      </c>
      <c r="B13" s="10"/>
      <c r="C13" s="10"/>
      <c r="D13" s="10"/>
      <c r="E13" s="16" t="s">
        <v>57</v>
      </c>
      <c r="F13" s="11" t="s">
        <v>56</v>
      </c>
      <c r="G13" s="7" t="s">
        <v>242</v>
      </c>
      <c r="H13" s="15">
        <f t="shared" si="0"/>
        <v>6993543</v>
      </c>
      <c r="I13" s="7" t="s">
        <v>3</v>
      </c>
      <c r="J13" s="19" t="s">
        <v>241</v>
      </c>
      <c r="K13" s="19" t="s">
        <v>240</v>
      </c>
      <c r="L13" s="17">
        <v>1100207</v>
      </c>
      <c r="M13" s="13">
        <v>5893336</v>
      </c>
      <c r="N13" s="2" t="s">
        <v>38</v>
      </c>
    </row>
    <row r="14" spans="1:14" ht="102" x14ac:dyDescent="0.25">
      <c r="A14" s="12">
        <f t="shared" si="1"/>
        <v>3</v>
      </c>
      <c r="B14" s="10"/>
      <c r="C14" s="10"/>
      <c r="D14" s="10"/>
      <c r="E14" s="16" t="s">
        <v>51</v>
      </c>
      <c r="F14" s="11" t="s">
        <v>239</v>
      </c>
      <c r="G14" s="7" t="s">
        <v>238</v>
      </c>
      <c r="H14" s="15">
        <f t="shared" si="0"/>
        <v>8477112.2300000004</v>
      </c>
      <c r="I14" s="7" t="s">
        <v>3</v>
      </c>
      <c r="J14" s="19" t="s">
        <v>237</v>
      </c>
      <c r="K14" s="19" t="s">
        <v>236</v>
      </c>
      <c r="L14" s="17">
        <v>4564203.5599999996</v>
      </c>
      <c r="M14" s="13">
        <v>3912908.67</v>
      </c>
      <c r="N14" s="2" t="s">
        <v>38</v>
      </c>
    </row>
    <row r="15" spans="1:14" x14ac:dyDescent="0.25">
      <c r="A15" s="12">
        <f t="shared" si="1"/>
        <v>4</v>
      </c>
      <c r="B15" s="10"/>
      <c r="C15" s="10"/>
      <c r="D15" s="10"/>
      <c r="E15" s="16" t="s">
        <v>75</v>
      </c>
      <c r="F15" s="11" t="s">
        <v>235</v>
      </c>
      <c r="G15" s="7" t="s">
        <v>234</v>
      </c>
      <c r="H15" s="15">
        <f t="shared" si="0"/>
        <v>1109387.1100000001</v>
      </c>
      <c r="I15" s="7" t="s">
        <v>32</v>
      </c>
      <c r="J15" s="19" t="s">
        <v>233</v>
      </c>
      <c r="K15" s="19" t="s">
        <v>232</v>
      </c>
      <c r="L15" s="17">
        <v>1109387.1100000001</v>
      </c>
      <c r="M15" s="13"/>
      <c r="N15" s="2" t="s">
        <v>38</v>
      </c>
    </row>
    <row r="16" spans="1:14" ht="102" x14ac:dyDescent="0.25">
      <c r="A16" s="12">
        <f t="shared" si="1"/>
        <v>5</v>
      </c>
      <c r="B16" s="10"/>
      <c r="C16" s="10"/>
      <c r="D16" s="10"/>
      <c r="E16" s="16" t="s">
        <v>51</v>
      </c>
      <c r="F16" s="11" t="s">
        <v>231</v>
      </c>
      <c r="G16" s="7" t="s">
        <v>230</v>
      </c>
      <c r="H16" s="15">
        <f t="shared" si="0"/>
        <v>2671960.86</v>
      </c>
      <c r="I16" s="7" t="s">
        <v>32</v>
      </c>
      <c r="J16" s="19" t="s">
        <v>226</v>
      </c>
      <c r="K16" s="19" t="s">
        <v>229</v>
      </c>
      <c r="L16" s="17">
        <v>514486.17</v>
      </c>
      <c r="M16" s="13">
        <v>2157474.69</v>
      </c>
      <c r="N16" s="2" t="s">
        <v>38</v>
      </c>
    </row>
    <row r="17" spans="1:14" ht="102" x14ac:dyDescent="0.25">
      <c r="A17" s="12">
        <f t="shared" si="1"/>
        <v>6</v>
      </c>
      <c r="B17" s="10"/>
      <c r="C17" s="10"/>
      <c r="D17" s="10"/>
      <c r="E17" s="16" t="s">
        <v>51</v>
      </c>
      <c r="F17" s="11" t="s">
        <v>228</v>
      </c>
      <c r="G17" s="7" t="s">
        <v>227</v>
      </c>
      <c r="H17" s="15">
        <f t="shared" si="0"/>
        <v>3325495.25</v>
      </c>
      <c r="I17" s="7" t="s">
        <v>32</v>
      </c>
      <c r="J17" s="19" t="s">
        <v>226</v>
      </c>
      <c r="K17" s="19" t="s">
        <v>225</v>
      </c>
      <c r="L17" s="17">
        <v>3023851.83</v>
      </c>
      <c r="M17" s="13">
        <v>301643.42</v>
      </c>
      <c r="N17" s="2" t="s">
        <v>38</v>
      </c>
    </row>
    <row r="18" spans="1:14" ht="26.25" x14ac:dyDescent="0.25">
      <c r="A18" s="12">
        <f t="shared" si="1"/>
        <v>7</v>
      </c>
      <c r="B18" s="10"/>
      <c r="C18" s="10"/>
      <c r="D18" s="10"/>
      <c r="E18" s="11" t="s">
        <v>61</v>
      </c>
      <c r="F18" s="11" t="s">
        <v>224</v>
      </c>
      <c r="G18" s="7">
        <v>1</v>
      </c>
      <c r="H18" s="15">
        <f t="shared" si="0"/>
        <v>6127397.7999999998</v>
      </c>
      <c r="I18" s="7" t="s">
        <v>223</v>
      </c>
      <c r="J18" s="19" t="s">
        <v>222</v>
      </c>
      <c r="K18" s="19" t="s">
        <v>221</v>
      </c>
      <c r="L18" s="17">
        <v>6127397.7999999998</v>
      </c>
      <c r="M18" s="13">
        <v>0</v>
      </c>
      <c r="N18" s="2" t="s">
        <v>38</v>
      </c>
    </row>
    <row r="19" spans="1:14" ht="39" x14ac:dyDescent="0.25">
      <c r="A19" s="12">
        <f t="shared" si="1"/>
        <v>8</v>
      </c>
      <c r="B19" s="10"/>
      <c r="C19" s="10"/>
      <c r="D19" s="10"/>
      <c r="E19" s="11" t="s">
        <v>93</v>
      </c>
      <c r="F19" s="11" t="s">
        <v>220</v>
      </c>
      <c r="G19" s="7">
        <v>1</v>
      </c>
      <c r="H19" s="15">
        <f t="shared" si="0"/>
        <v>2500</v>
      </c>
      <c r="I19" s="7" t="s">
        <v>219</v>
      </c>
      <c r="J19" s="19" t="s">
        <v>218</v>
      </c>
      <c r="K19" s="19" t="s">
        <v>217</v>
      </c>
      <c r="L19" s="17">
        <v>0</v>
      </c>
      <c r="M19" s="13">
        <v>2500</v>
      </c>
      <c r="N19" s="2" t="s">
        <v>30</v>
      </c>
    </row>
    <row r="20" spans="1:14" ht="26.25" x14ac:dyDescent="0.25">
      <c r="A20" s="12">
        <f t="shared" si="1"/>
        <v>9</v>
      </c>
      <c r="B20" s="10"/>
      <c r="C20" s="10"/>
      <c r="D20" s="10"/>
      <c r="E20" s="11" t="s">
        <v>66</v>
      </c>
      <c r="F20" s="11" t="s">
        <v>216</v>
      </c>
      <c r="G20" s="7" t="s">
        <v>215</v>
      </c>
      <c r="H20" s="15">
        <f t="shared" si="0"/>
        <v>628438</v>
      </c>
      <c r="I20" s="7" t="s">
        <v>32</v>
      </c>
      <c r="J20" s="19" t="s">
        <v>214</v>
      </c>
      <c r="K20" s="19" t="s">
        <v>213</v>
      </c>
      <c r="L20" s="17"/>
      <c r="M20" s="13">
        <v>628438</v>
      </c>
      <c r="N20" s="2" t="s">
        <v>30</v>
      </c>
    </row>
    <row r="21" spans="1:14" x14ac:dyDescent="0.25">
      <c r="A21" s="12">
        <f t="shared" si="1"/>
        <v>10</v>
      </c>
      <c r="B21" s="10"/>
      <c r="C21" s="10"/>
      <c r="D21" s="10"/>
      <c r="E21" s="11" t="s">
        <v>66</v>
      </c>
      <c r="F21" s="11" t="s">
        <v>212</v>
      </c>
      <c r="G21" s="7" t="s">
        <v>102</v>
      </c>
      <c r="H21" s="15">
        <f t="shared" si="0"/>
        <v>3257600</v>
      </c>
      <c r="I21" s="7" t="s">
        <v>32</v>
      </c>
      <c r="J21" s="19" t="s">
        <v>211</v>
      </c>
      <c r="K21" s="19" t="s">
        <v>210</v>
      </c>
      <c r="L21" s="17">
        <v>3257600</v>
      </c>
      <c r="M21" s="13"/>
      <c r="N21" s="2" t="s">
        <v>30</v>
      </c>
    </row>
    <row r="22" spans="1:14" ht="102" x14ac:dyDescent="0.25">
      <c r="A22" s="12">
        <f t="shared" si="1"/>
        <v>11</v>
      </c>
      <c r="B22" s="10"/>
      <c r="C22" s="10"/>
      <c r="D22" s="10"/>
      <c r="E22" s="16" t="s">
        <v>51</v>
      </c>
      <c r="F22" s="11" t="s">
        <v>209</v>
      </c>
      <c r="G22" s="9" t="s">
        <v>208</v>
      </c>
      <c r="H22" s="15">
        <f t="shared" si="0"/>
        <v>266974.38522</v>
      </c>
      <c r="I22" s="7" t="s">
        <v>32</v>
      </c>
      <c r="J22" s="19" t="s">
        <v>186</v>
      </c>
      <c r="K22" s="19" t="s">
        <v>207</v>
      </c>
      <c r="L22" s="13">
        <v>42419.999360000002</v>
      </c>
      <c r="M22" s="13">
        <v>224554.38586000001</v>
      </c>
      <c r="N22" s="2" t="s">
        <v>190</v>
      </c>
    </row>
    <row r="23" spans="1:14" ht="26.25" x14ac:dyDescent="0.25">
      <c r="A23" s="12">
        <f t="shared" si="1"/>
        <v>12</v>
      </c>
      <c r="B23" s="10"/>
      <c r="C23" s="10"/>
      <c r="D23" s="39"/>
      <c r="E23" s="40" t="s">
        <v>206</v>
      </c>
      <c r="F23" s="40" t="s">
        <v>205</v>
      </c>
      <c r="G23" s="41" t="s">
        <v>301</v>
      </c>
      <c r="H23" s="15">
        <f t="shared" si="0"/>
        <v>1552338.17</v>
      </c>
      <c r="I23" s="42" t="s">
        <v>32</v>
      </c>
      <c r="J23" s="19" t="s">
        <v>204</v>
      </c>
      <c r="K23" s="19" t="s">
        <v>203</v>
      </c>
      <c r="L23" s="13"/>
      <c r="M23" s="13">
        <v>1552338.17</v>
      </c>
      <c r="N23" s="2" t="s">
        <v>190</v>
      </c>
    </row>
    <row r="24" spans="1:14" ht="51.75" x14ac:dyDescent="0.25">
      <c r="A24" s="12">
        <f t="shared" si="1"/>
        <v>13</v>
      </c>
      <c r="B24" s="10"/>
      <c r="C24" s="10"/>
      <c r="D24" s="10"/>
      <c r="E24" s="16" t="s">
        <v>202</v>
      </c>
      <c r="F24" s="11" t="s">
        <v>201</v>
      </c>
      <c r="G24" s="9" t="s">
        <v>200</v>
      </c>
      <c r="H24" s="15">
        <f t="shared" si="0"/>
        <v>480000</v>
      </c>
      <c r="I24" s="7" t="s">
        <v>199</v>
      </c>
      <c r="J24" s="19" t="s">
        <v>198</v>
      </c>
      <c r="K24" s="19" t="s">
        <v>197</v>
      </c>
      <c r="L24" s="17">
        <v>480000</v>
      </c>
      <c r="M24" s="13"/>
      <c r="N24" s="2" t="s">
        <v>190</v>
      </c>
    </row>
    <row r="25" spans="1:14" ht="39" x14ac:dyDescent="0.25">
      <c r="A25" s="12">
        <f t="shared" si="1"/>
        <v>14</v>
      </c>
      <c r="B25" s="10"/>
      <c r="C25" s="10"/>
      <c r="D25" s="10"/>
      <c r="E25" s="11" t="s">
        <v>196</v>
      </c>
      <c r="F25" s="11" t="s">
        <v>195</v>
      </c>
      <c r="G25" s="9">
        <v>601</v>
      </c>
      <c r="H25" s="15">
        <v>2235114.36</v>
      </c>
      <c r="I25" s="7" t="s">
        <v>106</v>
      </c>
      <c r="J25" s="19" t="s">
        <v>194</v>
      </c>
      <c r="K25" s="19" t="s">
        <v>193</v>
      </c>
      <c r="L25" s="13"/>
      <c r="M25" s="13"/>
      <c r="N25" s="2" t="s">
        <v>190</v>
      </c>
    </row>
    <row r="26" spans="1:14" ht="26.25" x14ac:dyDescent="0.25">
      <c r="A26" s="12">
        <f t="shared" si="1"/>
        <v>15</v>
      </c>
      <c r="B26" s="10"/>
      <c r="C26" s="10"/>
      <c r="D26" s="10"/>
      <c r="E26" s="11" t="s">
        <v>61</v>
      </c>
      <c r="F26" s="11" t="s">
        <v>107</v>
      </c>
      <c r="G26" s="9">
        <v>1</v>
      </c>
      <c r="H26" s="15">
        <f t="shared" ref="H26:H31" si="2">L26+M26</f>
        <v>874000</v>
      </c>
      <c r="I26" s="7" t="s">
        <v>32</v>
      </c>
      <c r="J26" s="19" t="s">
        <v>192</v>
      </c>
      <c r="K26" s="19" t="s">
        <v>191</v>
      </c>
      <c r="L26" s="13"/>
      <c r="M26" s="13">
        <v>874000</v>
      </c>
      <c r="N26" s="2" t="s">
        <v>190</v>
      </c>
    </row>
    <row r="27" spans="1:14" ht="102" x14ac:dyDescent="0.25">
      <c r="A27" s="12">
        <f t="shared" si="1"/>
        <v>16</v>
      </c>
      <c r="B27" s="10"/>
      <c r="C27" s="10"/>
      <c r="D27" s="10"/>
      <c r="E27" s="16" t="s">
        <v>51</v>
      </c>
      <c r="F27" s="11" t="s">
        <v>189</v>
      </c>
      <c r="G27" s="9" t="s">
        <v>188</v>
      </c>
      <c r="H27" s="15">
        <f t="shared" si="2"/>
        <v>698500</v>
      </c>
      <c r="I27" s="7" t="s">
        <v>187</v>
      </c>
      <c r="J27" s="19" t="s">
        <v>186</v>
      </c>
      <c r="K27" s="19" t="s">
        <v>185</v>
      </c>
      <c r="L27" s="17">
        <v>293250.00099999999</v>
      </c>
      <c r="M27" s="13">
        <v>405249.99900000001</v>
      </c>
      <c r="N27" s="2" t="s">
        <v>23</v>
      </c>
    </row>
    <row r="28" spans="1:14" ht="26.25" x14ac:dyDescent="0.25">
      <c r="A28" s="12">
        <f t="shared" si="1"/>
        <v>17</v>
      </c>
      <c r="B28" s="10"/>
      <c r="C28" s="10"/>
      <c r="D28" s="10"/>
      <c r="E28" s="11" t="s">
        <v>66</v>
      </c>
      <c r="F28" s="11" t="s">
        <v>184</v>
      </c>
      <c r="G28" s="9" t="s">
        <v>64</v>
      </c>
      <c r="H28" s="15">
        <f t="shared" si="2"/>
        <v>928655</v>
      </c>
      <c r="I28" s="7" t="s">
        <v>32</v>
      </c>
      <c r="J28" s="19" t="s">
        <v>183</v>
      </c>
      <c r="K28" s="19" t="s">
        <v>182</v>
      </c>
      <c r="L28" s="17"/>
      <c r="M28" s="13">
        <v>928655</v>
      </c>
      <c r="N28" s="2" t="s">
        <v>23</v>
      </c>
    </row>
    <row r="29" spans="1:14" x14ac:dyDescent="0.25">
      <c r="A29" s="12">
        <f t="shared" si="1"/>
        <v>18</v>
      </c>
      <c r="B29" s="10"/>
      <c r="C29" s="10"/>
      <c r="D29" s="10"/>
      <c r="E29" s="11" t="s">
        <v>66</v>
      </c>
      <c r="F29" s="11" t="s">
        <v>181</v>
      </c>
      <c r="G29" s="9" t="s">
        <v>180</v>
      </c>
      <c r="H29" s="15">
        <f t="shared" si="2"/>
        <v>2268365</v>
      </c>
      <c r="I29" s="7" t="s">
        <v>32</v>
      </c>
      <c r="J29" s="19" t="s">
        <v>179</v>
      </c>
      <c r="K29" s="19" t="s">
        <v>178</v>
      </c>
      <c r="L29" s="17">
        <v>2268365</v>
      </c>
      <c r="M29" s="13"/>
      <c r="N29" s="2" t="s">
        <v>23</v>
      </c>
    </row>
    <row r="30" spans="1:14" ht="102" x14ac:dyDescent="0.25">
      <c r="A30" s="12">
        <f t="shared" si="1"/>
        <v>19</v>
      </c>
      <c r="B30" s="10"/>
      <c r="C30" s="10"/>
      <c r="D30" s="10"/>
      <c r="E30" s="16" t="s">
        <v>51</v>
      </c>
      <c r="F30" s="11" t="s">
        <v>177</v>
      </c>
      <c r="G30" s="9" t="s">
        <v>176</v>
      </c>
      <c r="H30" s="15">
        <f t="shared" si="2"/>
        <v>3436219</v>
      </c>
      <c r="I30" s="7" t="s">
        <v>32</v>
      </c>
      <c r="J30" s="19" t="s">
        <v>175</v>
      </c>
      <c r="K30" s="19" t="s">
        <v>174</v>
      </c>
      <c r="L30" s="17">
        <v>2471156</v>
      </c>
      <c r="M30" s="13">
        <v>965063</v>
      </c>
      <c r="N30" s="2" t="s">
        <v>23</v>
      </c>
    </row>
    <row r="31" spans="1:14" ht="26.25" x14ac:dyDescent="0.25">
      <c r="A31" s="12">
        <f t="shared" si="1"/>
        <v>20</v>
      </c>
      <c r="B31" s="10"/>
      <c r="C31" s="10"/>
      <c r="D31" s="10"/>
      <c r="E31" s="11" t="s">
        <v>61</v>
      </c>
      <c r="F31" s="11" t="s">
        <v>107</v>
      </c>
      <c r="G31" s="9">
        <v>1</v>
      </c>
      <c r="H31" s="15">
        <f t="shared" si="2"/>
        <v>874000</v>
      </c>
      <c r="I31" s="7" t="s">
        <v>32</v>
      </c>
      <c r="J31" s="19" t="s">
        <v>173</v>
      </c>
      <c r="K31" s="19" t="s">
        <v>172</v>
      </c>
      <c r="L31" s="17">
        <v>0</v>
      </c>
      <c r="M31" s="13">
        <v>874000</v>
      </c>
      <c r="N31" s="2" t="s">
        <v>23</v>
      </c>
    </row>
    <row r="32" spans="1:14" x14ac:dyDescent="0.25">
      <c r="A32" s="12">
        <f t="shared" si="1"/>
        <v>21</v>
      </c>
      <c r="B32" s="10"/>
      <c r="C32" s="10"/>
      <c r="D32" s="10"/>
      <c r="E32" s="11" t="s">
        <v>171</v>
      </c>
      <c r="F32" s="11" t="s">
        <v>170</v>
      </c>
      <c r="G32" s="9" t="s">
        <v>169</v>
      </c>
      <c r="H32" s="15">
        <v>10676709.259541985</v>
      </c>
      <c r="I32" s="7" t="s">
        <v>3</v>
      </c>
      <c r="J32" s="19" t="s">
        <v>168</v>
      </c>
      <c r="K32" s="19" t="s">
        <v>167</v>
      </c>
      <c r="L32" s="17">
        <v>4359491.8196778903</v>
      </c>
      <c r="M32" s="13">
        <v>8274328.5950269802</v>
      </c>
      <c r="N32" s="2" t="s">
        <v>23</v>
      </c>
    </row>
    <row r="33" spans="1:14" ht="26.25" x14ac:dyDescent="0.25">
      <c r="A33" s="12">
        <f t="shared" si="1"/>
        <v>22</v>
      </c>
      <c r="B33" s="10"/>
      <c r="C33" s="10"/>
      <c r="D33" s="10"/>
      <c r="E33" s="11" t="s">
        <v>66</v>
      </c>
      <c r="F33" s="11" t="s">
        <v>166</v>
      </c>
      <c r="G33" s="9" t="s">
        <v>49</v>
      </c>
      <c r="H33" s="15">
        <f t="shared" ref="H33:H39" si="3">L33+M33</f>
        <v>160320</v>
      </c>
      <c r="I33" s="7" t="s">
        <v>32</v>
      </c>
      <c r="J33" s="14" t="s">
        <v>165</v>
      </c>
      <c r="K33" s="14" t="s">
        <v>164</v>
      </c>
      <c r="L33" s="17"/>
      <c r="M33" s="17">
        <v>160320</v>
      </c>
      <c r="N33" s="2" t="s">
        <v>23</v>
      </c>
    </row>
    <row r="34" spans="1:14" ht="63.75" x14ac:dyDescent="0.25">
      <c r="A34" s="12">
        <f t="shared" si="1"/>
        <v>23</v>
      </c>
      <c r="B34" s="10"/>
      <c r="C34" s="10"/>
      <c r="D34" s="10"/>
      <c r="E34" s="16" t="s">
        <v>57</v>
      </c>
      <c r="F34" s="11" t="s">
        <v>163</v>
      </c>
      <c r="G34" s="9" t="s">
        <v>162</v>
      </c>
      <c r="H34" s="15">
        <f t="shared" si="3"/>
        <v>6614378</v>
      </c>
      <c r="I34" s="7" t="s">
        <v>3</v>
      </c>
      <c r="J34" s="14" t="s">
        <v>161</v>
      </c>
      <c r="K34" s="14" t="s">
        <v>160</v>
      </c>
      <c r="L34" s="17">
        <v>6614378</v>
      </c>
      <c r="M34" s="17">
        <v>0</v>
      </c>
      <c r="N34" s="2" t="s">
        <v>23</v>
      </c>
    </row>
    <row r="35" spans="1:14" ht="26.25" x14ac:dyDescent="0.25">
      <c r="A35" s="12">
        <f t="shared" si="1"/>
        <v>24</v>
      </c>
      <c r="B35" s="10"/>
      <c r="C35" s="10"/>
      <c r="D35" s="10"/>
      <c r="E35" s="11" t="s">
        <v>61</v>
      </c>
      <c r="F35" s="11" t="s">
        <v>159</v>
      </c>
      <c r="G35" s="9" t="s">
        <v>49</v>
      </c>
      <c r="H35" s="15">
        <f t="shared" si="3"/>
        <v>1581126</v>
      </c>
      <c r="I35" s="7" t="s">
        <v>32</v>
      </c>
      <c r="J35" s="14" t="s">
        <v>158</v>
      </c>
      <c r="K35" s="14" t="s">
        <v>157</v>
      </c>
      <c r="L35" s="17"/>
      <c r="M35" s="17">
        <v>1581126</v>
      </c>
      <c r="N35" s="2" t="s">
        <v>23</v>
      </c>
    </row>
    <row r="36" spans="1:14" ht="63.75" x14ac:dyDescent="0.25">
      <c r="A36" s="12">
        <f t="shared" si="1"/>
        <v>25</v>
      </c>
      <c r="B36" s="10"/>
      <c r="C36" s="10"/>
      <c r="D36" s="10"/>
      <c r="E36" s="16" t="s">
        <v>57</v>
      </c>
      <c r="F36" s="11" t="s">
        <v>156</v>
      </c>
      <c r="G36" s="9">
        <v>168</v>
      </c>
      <c r="H36" s="15">
        <f t="shared" si="3"/>
        <v>1900000</v>
      </c>
      <c r="I36" s="7" t="s">
        <v>32</v>
      </c>
      <c r="J36" s="14" t="s">
        <v>155</v>
      </c>
      <c r="K36" s="14" t="s">
        <v>154</v>
      </c>
      <c r="L36" s="17">
        <v>0</v>
      </c>
      <c r="M36" s="17">
        <v>1900000</v>
      </c>
      <c r="N36" s="2" t="s">
        <v>138</v>
      </c>
    </row>
    <row r="37" spans="1:14" ht="26.25" x14ac:dyDescent="0.25">
      <c r="A37" s="12">
        <f t="shared" si="1"/>
        <v>26</v>
      </c>
      <c r="B37" s="10"/>
      <c r="C37" s="10"/>
      <c r="D37" s="10"/>
      <c r="E37" s="11" t="s">
        <v>61</v>
      </c>
      <c r="F37" s="11" t="s">
        <v>153</v>
      </c>
      <c r="G37" s="9">
        <v>1</v>
      </c>
      <c r="H37" s="15">
        <f t="shared" si="3"/>
        <v>3710000</v>
      </c>
      <c r="I37" s="7" t="s">
        <v>32</v>
      </c>
      <c r="J37" s="14" t="s">
        <v>121</v>
      </c>
      <c r="K37" s="14" t="s">
        <v>152</v>
      </c>
      <c r="L37" s="17"/>
      <c r="M37" s="17">
        <v>3710000</v>
      </c>
      <c r="N37" s="2" t="s">
        <v>138</v>
      </c>
    </row>
    <row r="38" spans="1:14" ht="39" x14ac:dyDescent="0.25">
      <c r="A38" s="12">
        <f t="shared" si="1"/>
        <v>27</v>
      </c>
      <c r="B38" s="10"/>
      <c r="C38" s="10"/>
      <c r="D38" s="10"/>
      <c r="E38" s="11" t="s">
        <v>66</v>
      </c>
      <c r="F38" s="11" t="s">
        <v>151</v>
      </c>
      <c r="G38" s="9" t="s">
        <v>150</v>
      </c>
      <c r="H38" s="15">
        <f t="shared" si="3"/>
        <v>1925317</v>
      </c>
      <c r="I38" s="7" t="s">
        <v>149</v>
      </c>
      <c r="J38" s="14" t="s">
        <v>148</v>
      </c>
      <c r="K38" s="14" t="s">
        <v>147</v>
      </c>
      <c r="L38" s="17"/>
      <c r="M38" s="17">
        <v>1925317</v>
      </c>
      <c r="N38" s="2" t="s">
        <v>138</v>
      </c>
    </row>
    <row r="39" spans="1:14" ht="102" x14ac:dyDescent="0.25">
      <c r="A39" s="12">
        <f t="shared" si="1"/>
        <v>28</v>
      </c>
      <c r="B39" s="10"/>
      <c r="C39" s="10"/>
      <c r="D39" s="10"/>
      <c r="E39" s="16" t="s">
        <v>51</v>
      </c>
      <c r="F39" s="11" t="s">
        <v>146</v>
      </c>
      <c r="G39" s="9" t="s">
        <v>145</v>
      </c>
      <c r="H39" s="15">
        <f t="shared" si="3"/>
        <v>499980.16</v>
      </c>
      <c r="I39" s="7" t="s">
        <v>82</v>
      </c>
      <c r="J39" s="14" t="s">
        <v>144</v>
      </c>
      <c r="K39" s="14" t="s">
        <v>143</v>
      </c>
      <c r="L39" s="17">
        <v>499980.16</v>
      </c>
      <c r="M39" s="17"/>
      <c r="N39" s="2" t="s">
        <v>138</v>
      </c>
    </row>
    <row r="40" spans="1:14" x14ac:dyDescent="0.25">
      <c r="A40" s="12">
        <f>A41+1</f>
        <v>30</v>
      </c>
      <c r="B40" s="10"/>
      <c r="C40" s="10"/>
      <c r="D40" s="10"/>
      <c r="E40" s="11" t="s">
        <v>66</v>
      </c>
      <c r="F40" s="11" t="s">
        <v>142</v>
      </c>
      <c r="G40" s="9">
        <v>1</v>
      </c>
      <c r="H40" s="15">
        <v>499000</v>
      </c>
      <c r="I40" s="7" t="s">
        <v>141</v>
      </c>
      <c r="J40" s="14" t="s">
        <v>140</v>
      </c>
      <c r="K40" s="14" t="s">
        <v>139</v>
      </c>
      <c r="L40" s="17"/>
      <c r="M40" s="17"/>
      <c r="N40" s="2" t="s">
        <v>138</v>
      </c>
    </row>
    <row r="41" spans="1:14" ht="102" x14ac:dyDescent="0.25">
      <c r="A41" s="12">
        <f>A39+1</f>
        <v>29</v>
      </c>
      <c r="B41" s="10"/>
      <c r="C41" s="10"/>
      <c r="D41" s="10"/>
      <c r="E41" s="16" t="s">
        <v>51</v>
      </c>
      <c r="F41" s="11" t="s">
        <v>137</v>
      </c>
      <c r="G41" s="9" t="s">
        <v>136</v>
      </c>
      <c r="H41" s="15">
        <f t="shared" ref="H41:H52" si="4">L41+M41</f>
        <v>792650.26</v>
      </c>
      <c r="I41" s="7" t="s">
        <v>32</v>
      </c>
      <c r="J41" s="14" t="s">
        <v>47</v>
      </c>
      <c r="K41" s="14" t="s">
        <v>135</v>
      </c>
      <c r="L41" s="17"/>
      <c r="M41" s="17">
        <v>792650.26</v>
      </c>
      <c r="N41" s="2" t="s">
        <v>15</v>
      </c>
    </row>
    <row r="42" spans="1:14" x14ac:dyDescent="0.25">
      <c r="A42" s="12">
        <f>A40+1</f>
        <v>31</v>
      </c>
      <c r="B42" s="10"/>
      <c r="C42" s="10"/>
      <c r="D42" s="10"/>
      <c r="E42" s="11" t="s">
        <v>61</v>
      </c>
      <c r="F42" s="11" t="s">
        <v>134</v>
      </c>
      <c r="G42" s="9">
        <v>2</v>
      </c>
      <c r="H42" s="15">
        <f t="shared" si="4"/>
        <v>7010000</v>
      </c>
      <c r="I42" s="7" t="s">
        <v>3</v>
      </c>
      <c r="J42" s="14" t="s">
        <v>133</v>
      </c>
      <c r="K42" s="14" t="s">
        <v>132</v>
      </c>
      <c r="L42" s="17">
        <v>3940000</v>
      </c>
      <c r="M42" s="17">
        <v>3070000</v>
      </c>
      <c r="N42" s="2" t="s">
        <v>15</v>
      </c>
    </row>
    <row r="43" spans="1:14" ht="102" x14ac:dyDescent="0.25">
      <c r="A43" s="12">
        <f>A42+1</f>
        <v>32</v>
      </c>
      <c r="B43" s="10"/>
      <c r="C43" s="10"/>
      <c r="D43" s="10"/>
      <c r="E43" s="16" t="s">
        <v>51</v>
      </c>
      <c r="F43" s="11" t="s">
        <v>131</v>
      </c>
      <c r="G43" s="9" t="s">
        <v>130</v>
      </c>
      <c r="H43" s="15">
        <f t="shared" si="4"/>
        <v>386450</v>
      </c>
      <c r="I43" s="7" t="s">
        <v>82</v>
      </c>
      <c r="J43" s="14" t="s">
        <v>129</v>
      </c>
      <c r="K43" s="14" t="s">
        <v>128</v>
      </c>
      <c r="L43" s="17"/>
      <c r="M43" s="13">
        <v>386450</v>
      </c>
      <c r="N43" s="2" t="s">
        <v>15</v>
      </c>
    </row>
    <row r="44" spans="1:14" ht="102" x14ac:dyDescent="0.25">
      <c r="A44" s="12">
        <f>A43+1</f>
        <v>33</v>
      </c>
      <c r="B44" s="10"/>
      <c r="C44" s="10"/>
      <c r="D44" s="10"/>
      <c r="E44" s="16" t="s">
        <v>51</v>
      </c>
      <c r="F44" s="11" t="s">
        <v>127</v>
      </c>
      <c r="G44" s="9" t="s">
        <v>126</v>
      </c>
      <c r="H44" s="15">
        <f t="shared" si="4"/>
        <v>408742.56</v>
      </c>
      <c r="I44" s="7" t="s">
        <v>82</v>
      </c>
      <c r="J44" s="14" t="s">
        <v>125</v>
      </c>
      <c r="K44" s="14" t="s">
        <v>124</v>
      </c>
      <c r="L44" s="17"/>
      <c r="M44" s="13">
        <v>408742.56</v>
      </c>
      <c r="N44" s="2" t="s">
        <v>15</v>
      </c>
    </row>
    <row r="45" spans="1:14" ht="63.75" x14ac:dyDescent="0.25">
      <c r="A45" s="12">
        <f>A44+1</f>
        <v>34</v>
      </c>
      <c r="B45" s="10"/>
      <c r="C45" s="10"/>
      <c r="D45" s="10"/>
      <c r="E45" s="16" t="s">
        <v>57</v>
      </c>
      <c r="F45" s="11" t="s">
        <v>123</v>
      </c>
      <c r="G45" s="9" t="s">
        <v>122</v>
      </c>
      <c r="H45" s="15">
        <f t="shared" si="4"/>
        <v>354251.1</v>
      </c>
      <c r="I45" s="7" t="s">
        <v>82</v>
      </c>
      <c r="J45" s="14" t="s">
        <v>121</v>
      </c>
      <c r="K45" s="14" t="s">
        <v>120</v>
      </c>
      <c r="L45" s="17"/>
      <c r="M45" s="13">
        <v>354251.1</v>
      </c>
      <c r="N45" s="2" t="s">
        <v>15</v>
      </c>
    </row>
    <row r="46" spans="1:14" ht="102" x14ac:dyDescent="0.25">
      <c r="A46" s="12">
        <f>A61+1</f>
        <v>50</v>
      </c>
      <c r="B46" s="10"/>
      <c r="C46" s="10"/>
      <c r="D46" s="10"/>
      <c r="E46" s="16" t="s">
        <v>51</v>
      </c>
      <c r="F46" s="10" t="s">
        <v>119</v>
      </c>
      <c r="G46" s="9" t="s">
        <v>118</v>
      </c>
      <c r="H46" s="15">
        <f t="shared" si="4"/>
        <v>2448282.88</v>
      </c>
      <c r="I46" s="11" t="s">
        <v>117</v>
      </c>
      <c r="J46" s="3" t="s">
        <v>116</v>
      </c>
      <c r="K46" s="3" t="s">
        <v>115</v>
      </c>
      <c r="L46" s="18"/>
      <c r="M46" s="18">
        <v>2448282.88</v>
      </c>
      <c r="N46" s="2" t="s">
        <v>108</v>
      </c>
    </row>
    <row r="47" spans="1:14" ht="63.75" x14ac:dyDescent="0.25">
      <c r="A47" s="12">
        <f>A45+1</f>
        <v>35</v>
      </c>
      <c r="B47" s="10"/>
      <c r="C47" s="10"/>
      <c r="D47" s="10"/>
      <c r="E47" s="16" t="s">
        <v>57</v>
      </c>
      <c r="F47" s="11" t="s">
        <v>114</v>
      </c>
      <c r="G47" s="9">
        <v>38</v>
      </c>
      <c r="H47" s="15">
        <f t="shared" si="4"/>
        <v>1140432.51</v>
      </c>
      <c r="I47" s="7" t="s">
        <v>32</v>
      </c>
      <c r="J47" s="14" t="s">
        <v>113</v>
      </c>
      <c r="K47" s="14" t="s">
        <v>112</v>
      </c>
      <c r="L47" s="17">
        <v>1140432.51</v>
      </c>
      <c r="M47" s="13">
        <v>0</v>
      </c>
      <c r="N47" s="2" t="s">
        <v>108</v>
      </c>
    </row>
    <row r="48" spans="1:14" ht="26.25" x14ac:dyDescent="0.25">
      <c r="A48" s="12">
        <f t="shared" ref="A48:A61" si="5">A47+1</f>
        <v>36</v>
      </c>
      <c r="B48" s="10"/>
      <c r="C48" s="10"/>
      <c r="D48" s="10"/>
      <c r="E48" s="11" t="s">
        <v>66</v>
      </c>
      <c r="F48" s="11" t="s">
        <v>111</v>
      </c>
      <c r="G48" s="9" t="s">
        <v>110</v>
      </c>
      <c r="H48" s="15">
        <f t="shared" si="4"/>
        <v>800000</v>
      </c>
      <c r="I48" s="7" t="s">
        <v>32</v>
      </c>
      <c r="J48" s="14" t="s">
        <v>59</v>
      </c>
      <c r="K48" s="14" t="s">
        <v>109</v>
      </c>
      <c r="L48" s="17"/>
      <c r="M48" s="13">
        <v>800000</v>
      </c>
      <c r="N48" s="2" t="s">
        <v>108</v>
      </c>
    </row>
    <row r="49" spans="1:14" ht="26.25" x14ac:dyDescent="0.25">
      <c r="A49" s="12">
        <f t="shared" si="5"/>
        <v>37</v>
      </c>
      <c r="B49" s="10"/>
      <c r="C49" s="10"/>
      <c r="D49" s="10"/>
      <c r="E49" s="11" t="s">
        <v>61</v>
      </c>
      <c r="F49" s="11" t="s">
        <v>107</v>
      </c>
      <c r="G49" s="9">
        <v>1</v>
      </c>
      <c r="H49" s="15">
        <f t="shared" si="4"/>
        <v>899000</v>
      </c>
      <c r="I49" s="7" t="s">
        <v>106</v>
      </c>
      <c r="J49" s="14" t="s">
        <v>105</v>
      </c>
      <c r="K49" s="14" t="s">
        <v>104</v>
      </c>
      <c r="L49" s="17">
        <v>899000</v>
      </c>
      <c r="M49" s="13">
        <v>0</v>
      </c>
      <c r="N49" s="2" t="s">
        <v>98</v>
      </c>
    </row>
    <row r="50" spans="1:14" ht="102" x14ac:dyDescent="0.25">
      <c r="A50" s="12">
        <f t="shared" si="5"/>
        <v>38</v>
      </c>
      <c r="B50" s="10"/>
      <c r="C50" s="10"/>
      <c r="D50" s="10"/>
      <c r="E50" s="16" t="s">
        <v>51</v>
      </c>
      <c r="F50" s="11" t="s">
        <v>103</v>
      </c>
      <c r="G50" s="9" t="s">
        <v>102</v>
      </c>
      <c r="H50" s="15">
        <f t="shared" si="4"/>
        <v>896272</v>
      </c>
      <c r="I50" s="7" t="s">
        <v>101</v>
      </c>
      <c r="J50" s="14" t="s">
        <v>100</v>
      </c>
      <c r="K50" s="14" t="s">
        <v>99</v>
      </c>
      <c r="L50" s="17">
        <v>896272</v>
      </c>
      <c r="M50" s="13"/>
      <c r="N50" s="2" t="s">
        <v>98</v>
      </c>
    </row>
    <row r="51" spans="1:14" ht="102" x14ac:dyDescent="0.25">
      <c r="A51" s="12">
        <f t="shared" si="5"/>
        <v>39</v>
      </c>
      <c r="B51" s="10"/>
      <c r="C51" s="10"/>
      <c r="D51" s="10"/>
      <c r="E51" s="16" t="s">
        <v>51</v>
      </c>
      <c r="F51" s="11" t="s">
        <v>97</v>
      </c>
      <c r="G51" s="9" t="s">
        <v>96</v>
      </c>
      <c r="H51" s="15">
        <f t="shared" si="4"/>
        <v>1377220</v>
      </c>
      <c r="I51" s="7" t="s">
        <v>32</v>
      </c>
      <c r="J51" s="14" t="s">
        <v>95</v>
      </c>
      <c r="K51" s="14" t="s">
        <v>94</v>
      </c>
      <c r="L51" s="17">
        <v>1377220</v>
      </c>
      <c r="M51" s="13"/>
      <c r="N51" s="2" t="s">
        <v>8</v>
      </c>
    </row>
    <row r="52" spans="1:14" ht="39" x14ac:dyDescent="0.25">
      <c r="A52" s="12">
        <f t="shared" si="5"/>
        <v>40</v>
      </c>
      <c r="B52" s="10"/>
      <c r="C52" s="10"/>
      <c r="D52" s="10"/>
      <c r="E52" s="11" t="s">
        <v>93</v>
      </c>
      <c r="F52" s="11" t="s">
        <v>92</v>
      </c>
      <c r="G52" s="9" t="s">
        <v>91</v>
      </c>
      <c r="H52" s="15">
        <f t="shared" si="4"/>
        <v>521164.05</v>
      </c>
      <c r="I52" s="7" t="s">
        <v>54</v>
      </c>
      <c r="J52" s="14" t="s">
        <v>90</v>
      </c>
      <c r="K52" s="14" t="s">
        <v>89</v>
      </c>
      <c r="L52" s="17">
        <v>98690.73</v>
      </c>
      <c r="M52" s="13">
        <v>422473.32</v>
      </c>
      <c r="N52" s="2" t="s">
        <v>79</v>
      </c>
    </row>
    <row r="53" spans="1:14" ht="102" x14ac:dyDescent="0.25">
      <c r="A53" s="12">
        <f t="shared" si="5"/>
        <v>41</v>
      </c>
      <c r="B53" s="10"/>
      <c r="C53" s="10"/>
      <c r="D53" s="10"/>
      <c r="E53" s="16" t="s">
        <v>51</v>
      </c>
      <c r="F53" s="11" t="s">
        <v>88</v>
      </c>
      <c r="G53" s="9" t="s">
        <v>87</v>
      </c>
      <c r="H53" s="15">
        <v>330978.61</v>
      </c>
      <c r="I53" s="7" t="s">
        <v>86</v>
      </c>
      <c r="J53" s="14" t="s">
        <v>85</v>
      </c>
      <c r="K53" s="14" t="s">
        <v>84</v>
      </c>
      <c r="L53" s="17">
        <v>91140.663</v>
      </c>
      <c r="M53" s="17">
        <v>239837.94999999995</v>
      </c>
      <c r="N53" s="2" t="s">
        <v>79</v>
      </c>
    </row>
    <row r="54" spans="1:14" ht="102" x14ac:dyDescent="0.25">
      <c r="A54" s="12">
        <f t="shared" si="5"/>
        <v>42</v>
      </c>
      <c r="B54" s="10"/>
      <c r="C54" s="10"/>
      <c r="D54" s="10"/>
      <c r="E54" s="16" t="s">
        <v>51</v>
      </c>
      <c r="F54" s="11" t="s">
        <v>83</v>
      </c>
      <c r="G54" s="9" t="s">
        <v>64</v>
      </c>
      <c r="H54" s="15">
        <f t="shared" ref="H54:H61" si="6">L54+M54</f>
        <v>1062000</v>
      </c>
      <c r="I54" s="7" t="s">
        <v>82</v>
      </c>
      <c r="J54" s="14" t="s">
        <v>81</v>
      </c>
      <c r="K54" s="14" t="s">
        <v>80</v>
      </c>
      <c r="L54" s="17"/>
      <c r="M54" s="17">
        <v>1062000</v>
      </c>
      <c r="N54" s="2" t="s">
        <v>79</v>
      </c>
    </row>
    <row r="55" spans="1:14" ht="26.25" x14ac:dyDescent="0.25">
      <c r="A55" s="12">
        <f t="shared" si="5"/>
        <v>43</v>
      </c>
      <c r="B55" s="10"/>
      <c r="C55" s="10"/>
      <c r="D55" s="10"/>
      <c r="E55" s="11" t="s">
        <v>66</v>
      </c>
      <c r="F55" s="11" t="s">
        <v>78</v>
      </c>
      <c r="G55" s="9" t="s">
        <v>49</v>
      </c>
      <c r="H55" s="15">
        <f t="shared" si="6"/>
        <v>995000</v>
      </c>
      <c r="I55" s="7" t="s">
        <v>32</v>
      </c>
      <c r="J55" s="14" t="s">
        <v>77</v>
      </c>
      <c r="K55" s="14" t="s">
        <v>76</v>
      </c>
      <c r="L55" s="17">
        <v>995000</v>
      </c>
      <c r="M55" s="17"/>
      <c r="N55" s="2" t="s">
        <v>0</v>
      </c>
    </row>
    <row r="56" spans="1:14" ht="26.25" x14ac:dyDescent="0.25">
      <c r="A56" s="12">
        <f t="shared" si="5"/>
        <v>44</v>
      </c>
      <c r="B56" s="10"/>
      <c r="C56" s="10"/>
      <c r="D56" s="10"/>
      <c r="E56" s="16" t="s">
        <v>75</v>
      </c>
      <c r="F56" s="11" t="s">
        <v>74</v>
      </c>
      <c r="G56" s="9" t="s">
        <v>73</v>
      </c>
      <c r="H56" s="15">
        <f t="shared" si="6"/>
        <v>2318707.1800000002</v>
      </c>
      <c r="I56" s="7" t="s">
        <v>32</v>
      </c>
      <c r="J56" s="14" t="s">
        <v>72</v>
      </c>
      <c r="K56" s="14" t="s">
        <v>71</v>
      </c>
      <c r="L56" s="17">
        <v>2318707.1800000002</v>
      </c>
      <c r="M56" s="17"/>
      <c r="N56" s="2" t="s">
        <v>0</v>
      </c>
    </row>
    <row r="57" spans="1:14" ht="102" x14ac:dyDescent="0.25">
      <c r="A57" s="12">
        <f t="shared" si="5"/>
        <v>45</v>
      </c>
      <c r="B57" s="10"/>
      <c r="C57" s="10"/>
      <c r="D57" s="10"/>
      <c r="E57" s="16" t="s">
        <v>51</v>
      </c>
      <c r="F57" s="11" t="s">
        <v>70</v>
      </c>
      <c r="G57" s="9" t="s">
        <v>69</v>
      </c>
      <c r="H57" s="15">
        <f t="shared" si="6"/>
        <v>921849.03999999992</v>
      </c>
      <c r="I57" s="7" t="s">
        <v>32</v>
      </c>
      <c r="J57" s="14" t="s">
        <v>68</v>
      </c>
      <c r="K57" s="14" t="s">
        <v>67</v>
      </c>
      <c r="L57" s="17">
        <v>921849.03999999992</v>
      </c>
      <c r="M57" s="17"/>
      <c r="N57" s="2" t="s">
        <v>0</v>
      </c>
    </row>
    <row r="58" spans="1:14" ht="26.25" x14ac:dyDescent="0.25">
      <c r="A58" s="12">
        <f t="shared" si="5"/>
        <v>46</v>
      </c>
      <c r="B58" s="10"/>
      <c r="C58" s="10"/>
      <c r="D58" s="10"/>
      <c r="E58" s="11" t="s">
        <v>66</v>
      </c>
      <c r="F58" s="11" t="s">
        <v>65</v>
      </c>
      <c r="G58" s="9" t="s">
        <v>64</v>
      </c>
      <c r="H58" s="15">
        <f t="shared" si="6"/>
        <v>876060</v>
      </c>
      <c r="I58" s="7" t="s">
        <v>32</v>
      </c>
      <c r="J58" s="14" t="s">
        <v>63</v>
      </c>
      <c r="K58" s="14" t="s">
        <v>62</v>
      </c>
      <c r="L58" s="17"/>
      <c r="M58" s="17">
        <v>876060</v>
      </c>
      <c r="N58" s="2" t="s">
        <v>0</v>
      </c>
    </row>
    <row r="59" spans="1:14" ht="26.25" x14ac:dyDescent="0.25">
      <c r="A59" s="12">
        <f t="shared" si="5"/>
        <v>47</v>
      </c>
      <c r="B59" s="10"/>
      <c r="C59" s="10"/>
      <c r="D59" s="10"/>
      <c r="E59" s="11" t="s">
        <v>61</v>
      </c>
      <c r="F59" s="11" t="s">
        <v>60</v>
      </c>
      <c r="G59" s="9">
        <v>1</v>
      </c>
      <c r="H59" s="15">
        <f t="shared" si="6"/>
        <v>2715000</v>
      </c>
      <c r="I59" s="7" t="s">
        <v>32</v>
      </c>
      <c r="J59" s="14" t="s">
        <v>59</v>
      </c>
      <c r="K59" s="14" t="s">
        <v>58</v>
      </c>
      <c r="L59" s="13">
        <v>2715000</v>
      </c>
      <c r="M59" s="13">
        <v>0</v>
      </c>
      <c r="N59" s="2" t="s">
        <v>0</v>
      </c>
    </row>
    <row r="60" spans="1:14" ht="63.75" x14ac:dyDescent="0.25">
      <c r="A60" s="12">
        <f t="shared" si="5"/>
        <v>48</v>
      </c>
      <c r="B60" s="10"/>
      <c r="C60" s="10"/>
      <c r="D60" s="10"/>
      <c r="E60" s="16" t="s">
        <v>57</v>
      </c>
      <c r="F60" s="11" t="s">
        <v>56</v>
      </c>
      <c r="G60" s="9" t="s">
        <v>55</v>
      </c>
      <c r="H60" s="15">
        <f t="shared" si="6"/>
        <v>11036039.99</v>
      </c>
      <c r="I60" s="7" t="s">
        <v>54</v>
      </c>
      <c r="J60" s="14" t="s">
        <v>53</v>
      </c>
      <c r="K60" s="14" t="s">
        <v>52</v>
      </c>
      <c r="L60" s="13">
        <v>2537585.9</v>
      </c>
      <c r="M60" s="13">
        <v>8498454.0899999999</v>
      </c>
      <c r="N60" s="2" t="s">
        <v>0</v>
      </c>
    </row>
    <row r="61" spans="1:14" ht="102" x14ac:dyDescent="0.25">
      <c r="A61" s="12">
        <f t="shared" si="5"/>
        <v>49</v>
      </c>
      <c r="B61" s="10"/>
      <c r="C61" s="10"/>
      <c r="D61" s="10"/>
      <c r="E61" s="16" t="s">
        <v>51</v>
      </c>
      <c r="F61" s="11" t="s">
        <v>50</v>
      </c>
      <c r="G61" s="9" t="s">
        <v>49</v>
      </c>
      <c r="H61" s="15">
        <f t="shared" si="6"/>
        <v>444921.62</v>
      </c>
      <c r="I61" s="7" t="s">
        <v>48</v>
      </c>
      <c r="J61" s="14" t="s">
        <v>47</v>
      </c>
      <c r="K61" s="14" t="s">
        <v>46</v>
      </c>
      <c r="L61" s="13"/>
      <c r="M61" s="13">
        <v>444921.62</v>
      </c>
      <c r="N61" s="2" t="s">
        <v>0</v>
      </c>
    </row>
    <row r="62" spans="1:14" x14ac:dyDescent="0.25">
      <c r="A62" s="12">
        <f>A46+1</f>
        <v>51</v>
      </c>
      <c r="B62" s="10"/>
      <c r="C62" s="10"/>
      <c r="D62" s="10"/>
      <c r="E62" s="11" t="s">
        <v>4</v>
      </c>
      <c r="F62" s="10"/>
      <c r="G62" s="9">
        <v>28704</v>
      </c>
      <c r="H62" s="8">
        <v>1285321.31</v>
      </c>
      <c r="I62" s="7" t="s">
        <v>32</v>
      </c>
      <c r="J62" s="3" t="s">
        <v>2</v>
      </c>
      <c r="K62" s="3" t="s">
        <v>45</v>
      </c>
      <c r="N62" s="2" t="s">
        <v>38</v>
      </c>
    </row>
    <row r="63" spans="1:14" x14ac:dyDescent="0.25">
      <c r="A63" s="12">
        <f t="shared" ref="A63:A86" si="7">A62+1</f>
        <v>52</v>
      </c>
      <c r="B63" s="10"/>
      <c r="C63" s="10"/>
      <c r="D63" s="10"/>
      <c r="E63" s="11" t="s">
        <v>4</v>
      </c>
      <c r="F63" s="10"/>
      <c r="G63" s="9">
        <v>877</v>
      </c>
      <c r="H63" s="8">
        <v>39461.49</v>
      </c>
      <c r="I63" s="7" t="s">
        <v>32</v>
      </c>
      <c r="J63" s="3" t="s">
        <v>2</v>
      </c>
      <c r="K63" s="3" t="s">
        <v>44</v>
      </c>
      <c r="N63" s="2" t="s">
        <v>38</v>
      </c>
    </row>
    <row r="64" spans="1:14" x14ac:dyDescent="0.25">
      <c r="A64" s="12">
        <f t="shared" si="7"/>
        <v>53</v>
      </c>
      <c r="B64" s="10"/>
      <c r="C64" s="10"/>
      <c r="D64" s="10"/>
      <c r="E64" s="11" t="s">
        <v>4</v>
      </c>
      <c r="F64" s="10"/>
      <c r="G64" s="9">
        <v>1000</v>
      </c>
      <c r="H64" s="8">
        <v>44850</v>
      </c>
      <c r="I64" s="7" t="s">
        <v>32</v>
      </c>
      <c r="J64" s="3" t="s">
        <v>11</v>
      </c>
      <c r="K64" s="3" t="s">
        <v>43</v>
      </c>
      <c r="N64" s="2" t="s">
        <v>38</v>
      </c>
    </row>
    <row r="65" spans="1:14" x14ac:dyDescent="0.25">
      <c r="A65" s="12">
        <f t="shared" si="7"/>
        <v>54</v>
      </c>
      <c r="B65" s="10"/>
      <c r="C65" s="10"/>
      <c r="D65" s="10"/>
      <c r="E65" s="11" t="s">
        <v>4</v>
      </c>
      <c r="F65" s="10"/>
      <c r="G65" s="9" t="s">
        <v>42</v>
      </c>
      <c r="H65" s="8">
        <v>1188368.69</v>
      </c>
      <c r="I65" s="7" t="s">
        <v>32</v>
      </c>
      <c r="J65" s="3" t="s">
        <v>2</v>
      </c>
      <c r="K65" s="3" t="s">
        <v>41</v>
      </c>
      <c r="N65" s="2" t="s">
        <v>38</v>
      </c>
    </row>
    <row r="66" spans="1:14" x14ac:dyDescent="0.25">
      <c r="A66" s="12">
        <f t="shared" si="7"/>
        <v>55</v>
      </c>
      <c r="B66" s="10"/>
      <c r="C66" s="10"/>
      <c r="D66" s="10"/>
      <c r="E66" s="11" t="s">
        <v>4</v>
      </c>
      <c r="F66" s="10"/>
      <c r="G66" s="9" t="s">
        <v>40</v>
      </c>
      <c r="H66" s="8">
        <v>1071815.23</v>
      </c>
      <c r="I66" s="7" t="s">
        <v>32</v>
      </c>
      <c r="J66" s="3" t="s">
        <v>11</v>
      </c>
      <c r="K66" s="3" t="s">
        <v>39</v>
      </c>
      <c r="N66" s="2" t="s">
        <v>38</v>
      </c>
    </row>
    <row r="67" spans="1:14" x14ac:dyDescent="0.25">
      <c r="A67" s="12">
        <f t="shared" si="7"/>
        <v>56</v>
      </c>
      <c r="B67" s="10"/>
      <c r="C67" s="10"/>
      <c r="D67" s="10"/>
      <c r="E67" s="11" t="s">
        <v>4</v>
      </c>
      <c r="F67" s="10"/>
      <c r="G67" s="9">
        <v>35</v>
      </c>
      <c r="H67" s="8">
        <v>1856378</v>
      </c>
      <c r="I67" s="7" t="s">
        <v>32</v>
      </c>
      <c r="J67" s="3" t="s">
        <v>2</v>
      </c>
      <c r="K67" s="3" t="s">
        <v>37</v>
      </c>
      <c r="N67" s="2" t="s">
        <v>30</v>
      </c>
    </row>
    <row r="68" spans="1:14" x14ac:dyDescent="0.25">
      <c r="A68" s="12">
        <f t="shared" si="7"/>
        <v>57</v>
      </c>
      <c r="B68" s="10"/>
      <c r="C68" s="10"/>
      <c r="D68" s="10"/>
      <c r="E68" s="11" t="s">
        <v>4</v>
      </c>
      <c r="F68" s="10"/>
      <c r="G68" s="9" t="s">
        <v>36</v>
      </c>
      <c r="H68" s="8">
        <v>1241007.57</v>
      </c>
      <c r="I68" s="7" t="s">
        <v>32</v>
      </c>
      <c r="J68" s="3" t="s">
        <v>2</v>
      </c>
      <c r="K68" s="3" t="s">
        <v>35</v>
      </c>
      <c r="N68" s="2" t="s">
        <v>30</v>
      </c>
    </row>
    <row r="69" spans="1:14" x14ac:dyDescent="0.25">
      <c r="A69" s="12">
        <f t="shared" si="7"/>
        <v>58</v>
      </c>
      <c r="B69" s="10"/>
      <c r="C69" s="10"/>
      <c r="D69" s="10"/>
      <c r="E69" s="11" t="s">
        <v>4</v>
      </c>
      <c r="F69" s="10"/>
      <c r="G69" s="9">
        <v>38</v>
      </c>
      <c r="H69" s="8">
        <v>2119477.1717996001</v>
      </c>
      <c r="I69" s="7" t="s">
        <v>32</v>
      </c>
      <c r="J69" s="3" t="s">
        <v>11</v>
      </c>
      <c r="K69" s="3" t="s">
        <v>34</v>
      </c>
      <c r="N69" s="2" t="s">
        <v>30</v>
      </c>
    </row>
    <row r="70" spans="1:14" x14ac:dyDescent="0.25">
      <c r="A70" s="12">
        <f t="shared" si="7"/>
        <v>59</v>
      </c>
      <c r="B70" s="10"/>
      <c r="C70" s="10"/>
      <c r="D70" s="10"/>
      <c r="E70" s="11" t="s">
        <v>4</v>
      </c>
      <c r="F70" s="10"/>
      <c r="G70" s="9" t="s">
        <v>33</v>
      </c>
      <c r="H70" s="8">
        <v>86064.4</v>
      </c>
      <c r="I70" s="7" t="s">
        <v>32</v>
      </c>
      <c r="J70" s="3" t="s">
        <v>11</v>
      </c>
      <c r="K70" s="3" t="s">
        <v>31</v>
      </c>
      <c r="N70" s="2" t="s">
        <v>30</v>
      </c>
    </row>
    <row r="71" spans="1:14" x14ac:dyDescent="0.25">
      <c r="A71" s="12">
        <f t="shared" si="7"/>
        <v>60</v>
      </c>
      <c r="B71" s="10"/>
      <c r="C71" s="10"/>
      <c r="D71" s="10"/>
      <c r="E71" s="11" t="s">
        <v>4</v>
      </c>
      <c r="F71" s="10"/>
      <c r="G71" s="9">
        <v>42638</v>
      </c>
      <c r="H71" s="10">
        <v>1919366.14</v>
      </c>
      <c r="I71" s="7" t="s">
        <v>3</v>
      </c>
      <c r="J71" s="3" t="s">
        <v>2</v>
      </c>
      <c r="K71" s="3" t="s">
        <v>29</v>
      </c>
      <c r="N71" s="2" t="s">
        <v>23</v>
      </c>
    </row>
    <row r="72" spans="1:14" x14ac:dyDescent="0.25">
      <c r="A72" s="12">
        <f t="shared" si="7"/>
        <v>61</v>
      </c>
      <c r="B72" s="10"/>
      <c r="C72" s="10"/>
      <c r="D72" s="10"/>
      <c r="E72" s="11" t="s">
        <v>4</v>
      </c>
      <c r="F72" s="10"/>
      <c r="G72" s="9">
        <v>5171</v>
      </c>
      <c r="H72" s="10">
        <v>233852.10800000001</v>
      </c>
      <c r="I72" s="7" t="s">
        <v>3</v>
      </c>
      <c r="J72" s="3" t="s">
        <v>11</v>
      </c>
      <c r="K72" s="3" t="s">
        <v>28</v>
      </c>
      <c r="N72" s="2" t="s">
        <v>23</v>
      </c>
    </row>
    <row r="73" spans="1:14" x14ac:dyDescent="0.25">
      <c r="A73" s="12">
        <f t="shared" si="7"/>
        <v>62</v>
      </c>
      <c r="B73" s="10"/>
      <c r="C73" s="10"/>
      <c r="D73" s="10"/>
      <c r="E73" s="11" t="s">
        <v>4</v>
      </c>
      <c r="F73" s="10"/>
      <c r="G73" s="9" t="s">
        <v>27</v>
      </c>
      <c r="H73" s="10">
        <v>2072818.04</v>
      </c>
      <c r="I73" s="7" t="s">
        <v>3</v>
      </c>
      <c r="J73" s="3" t="s">
        <v>11</v>
      </c>
      <c r="K73" s="3" t="s">
        <v>26</v>
      </c>
      <c r="N73" s="2" t="s">
        <v>23</v>
      </c>
    </row>
    <row r="74" spans="1:14" x14ac:dyDescent="0.25">
      <c r="A74" s="12">
        <f t="shared" si="7"/>
        <v>63</v>
      </c>
      <c r="B74" s="10"/>
      <c r="C74" s="10"/>
      <c r="D74" s="10"/>
      <c r="E74" s="11" t="s">
        <v>4</v>
      </c>
      <c r="F74" s="10"/>
      <c r="G74" s="9" t="s">
        <v>25</v>
      </c>
      <c r="H74" s="10">
        <v>394541.93554999999</v>
      </c>
      <c r="I74" s="7" t="s">
        <v>3</v>
      </c>
      <c r="J74" s="3" t="s">
        <v>2</v>
      </c>
      <c r="K74" s="3" t="s">
        <v>24</v>
      </c>
      <c r="N74" s="2" t="s">
        <v>23</v>
      </c>
    </row>
    <row r="75" spans="1:14" x14ac:dyDescent="0.25">
      <c r="A75" s="12">
        <f t="shared" si="7"/>
        <v>64</v>
      </c>
      <c r="B75" s="10"/>
      <c r="C75" s="10"/>
      <c r="D75" s="10"/>
      <c r="E75" s="11" t="s">
        <v>4</v>
      </c>
      <c r="F75" s="10"/>
      <c r="G75" s="9" t="s">
        <v>22</v>
      </c>
      <c r="H75" s="10">
        <v>2105885.16</v>
      </c>
      <c r="I75" s="7" t="s">
        <v>3</v>
      </c>
      <c r="J75" s="3" t="s">
        <v>11</v>
      </c>
      <c r="K75" s="3" t="s">
        <v>21</v>
      </c>
      <c r="N75" s="2" t="s">
        <v>15</v>
      </c>
    </row>
    <row r="76" spans="1:14" x14ac:dyDescent="0.25">
      <c r="A76" s="12">
        <f t="shared" si="7"/>
        <v>65</v>
      </c>
      <c r="B76" s="10"/>
      <c r="C76" s="10"/>
      <c r="D76" s="10"/>
      <c r="E76" s="11" t="s">
        <v>4</v>
      </c>
      <c r="F76" s="10"/>
      <c r="G76" s="9">
        <v>7500</v>
      </c>
      <c r="H76" s="8">
        <v>348600</v>
      </c>
      <c r="I76" s="7" t="s">
        <v>3</v>
      </c>
      <c r="J76" s="3" t="s">
        <v>11</v>
      </c>
      <c r="K76" s="3" t="s">
        <v>20</v>
      </c>
      <c r="N76" s="2" t="s">
        <v>15</v>
      </c>
    </row>
    <row r="77" spans="1:14" x14ac:dyDescent="0.25">
      <c r="A77" s="12">
        <f t="shared" si="7"/>
        <v>66</v>
      </c>
      <c r="B77" s="10"/>
      <c r="C77" s="10"/>
      <c r="D77" s="10"/>
      <c r="E77" s="11" t="s">
        <v>4</v>
      </c>
      <c r="F77" s="10"/>
      <c r="G77" s="9" t="s">
        <v>19</v>
      </c>
      <c r="H77" s="8">
        <v>407147.36613000004</v>
      </c>
      <c r="I77" s="7" t="s">
        <v>3</v>
      </c>
      <c r="J77" s="3" t="s">
        <v>2</v>
      </c>
      <c r="K77" s="3" t="s">
        <v>18</v>
      </c>
      <c r="N77" s="2" t="s">
        <v>15</v>
      </c>
    </row>
    <row r="78" spans="1:14" x14ac:dyDescent="0.25">
      <c r="A78" s="12">
        <f t="shared" si="7"/>
        <v>67</v>
      </c>
      <c r="B78" s="10"/>
      <c r="C78" s="10"/>
      <c r="D78" s="10"/>
      <c r="E78" s="11" t="s">
        <v>4</v>
      </c>
      <c r="F78" s="10"/>
      <c r="G78" s="9">
        <v>37332</v>
      </c>
      <c r="H78" s="8">
        <v>1742350.7</v>
      </c>
      <c r="I78" s="7" t="s">
        <v>3</v>
      </c>
      <c r="J78" s="3" t="s">
        <v>2</v>
      </c>
      <c r="K78" s="3" t="s">
        <v>17</v>
      </c>
      <c r="N78" s="2" t="s">
        <v>15</v>
      </c>
    </row>
    <row r="79" spans="1:14" x14ac:dyDescent="0.25">
      <c r="A79" s="12">
        <f t="shared" si="7"/>
        <v>68</v>
      </c>
      <c r="B79" s="10"/>
      <c r="C79" s="10"/>
      <c r="D79" s="10"/>
      <c r="E79" s="11" t="s">
        <v>4</v>
      </c>
      <c r="F79" s="10"/>
      <c r="G79" s="9">
        <v>2000</v>
      </c>
      <c r="H79" s="8">
        <v>93600</v>
      </c>
      <c r="I79" s="7" t="s">
        <v>3</v>
      </c>
      <c r="J79" s="3" t="s">
        <v>2</v>
      </c>
      <c r="K79" s="3" t="s">
        <v>16</v>
      </c>
      <c r="N79" s="2" t="s">
        <v>15</v>
      </c>
    </row>
    <row r="80" spans="1:14" x14ac:dyDescent="0.25">
      <c r="A80" s="12">
        <f t="shared" si="7"/>
        <v>69</v>
      </c>
      <c r="B80" s="10"/>
      <c r="C80" s="10"/>
      <c r="D80" s="10"/>
      <c r="E80" s="11" t="s">
        <v>4</v>
      </c>
      <c r="F80" s="10"/>
      <c r="G80" s="9" t="s">
        <v>14</v>
      </c>
      <c r="H80" s="8">
        <v>238800</v>
      </c>
      <c r="I80" s="7" t="s">
        <v>3</v>
      </c>
      <c r="J80" s="3" t="s">
        <v>11</v>
      </c>
      <c r="K80" s="3" t="s">
        <v>13</v>
      </c>
      <c r="N80" s="2" t="s">
        <v>8</v>
      </c>
    </row>
    <row r="81" spans="1:14" x14ac:dyDescent="0.25">
      <c r="A81" s="12">
        <f t="shared" si="7"/>
        <v>70</v>
      </c>
      <c r="B81" s="10"/>
      <c r="C81" s="10"/>
      <c r="D81" s="10"/>
      <c r="E81" s="11" t="s">
        <v>4</v>
      </c>
      <c r="F81" s="10"/>
      <c r="G81" s="9">
        <v>35151.800000000003</v>
      </c>
      <c r="H81" s="8">
        <v>1677504.1851600001</v>
      </c>
      <c r="I81" s="7" t="s">
        <v>3</v>
      </c>
      <c r="J81" s="3" t="s">
        <v>2</v>
      </c>
      <c r="K81" s="3" t="s">
        <v>12</v>
      </c>
      <c r="N81" s="2" t="s">
        <v>8</v>
      </c>
    </row>
    <row r="82" spans="1:14" x14ac:dyDescent="0.25">
      <c r="A82" s="12">
        <f t="shared" si="7"/>
        <v>71</v>
      </c>
      <c r="B82" s="10"/>
      <c r="C82" s="10"/>
      <c r="D82" s="10"/>
      <c r="E82" s="11" t="s">
        <v>4</v>
      </c>
      <c r="F82" s="10"/>
      <c r="G82" s="9">
        <v>56.883000000000003</v>
      </c>
      <c r="H82" s="8">
        <v>2191242.6800000002</v>
      </c>
      <c r="I82" s="7" t="s">
        <v>3</v>
      </c>
      <c r="J82" s="3" t="s">
        <v>11</v>
      </c>
      <c r="K82" s="3" t="s">
        <v>10</v>
      </c>
      <c r="N82" s="2" t="s">
        <v>8</v>
      </c>
    </row>
    <row r="83" spans="1:14" x14ac:dyDescent="0.25">
      <c r="A83" s="12">
        <f t="shared" si="7"/>
        <v>72</v>
      </c>
      <c r="B83" s="10"/>
      <c r="C83" s="10"/>
      <c r="D83" s="10"/>
      <c r="E83" s="11" t="s">
        <v>4</v>
      </c>
      <c r="F83" s="10"/>
      <c r="G83" s="9">
        <v>22.753</v>
      </c>
      <c r="H83" s="8">
        <v>1251415</v>
      </c>
      <c r="I83" s="7" t="s">
        <v>3</v>
      </c>
      <c r="J83" s="3" t="s">
        <v>2</v>
      </c>
      <c r="K83" s="3" t="s">
        <v>9</v>
      </c>
      <c r="N83" s="2" t="s">
        <v>8</v>
      </c>
    </row>
    <row r="84" spans="1:14" x14ac:dyDescent="0.25">
      <c r="A84" s="12">
        <f t="shared" si="7"/>
        <v>73</v>
      </c>
      <c r="B84" s="10"/>
      <c r="C84" s="10"/>
      <c r="D84" s="10"/>
      <c r="E84" s="11" t="s">
        <v>4</v>
      </c>
      <c r="F84" s="10"/>
      <c r="G84" s="9" t="s">
        <v>7</v>
      </c>
      <c r="H84" s="8">
        <v>4171747.94</v>
      </c>
      <c r="I84" s="7" t="s">
        <v>3</v>
      </c>
      <c r="J84" s="3" t="s">
        <v>2</v>
      </c>
      <c r="K84" s="3" t="s">
        <v>6</v>
      </c>
      <c r="N84" s="2" t="s">
        <v>0</v>
      </c>
    </row>
    <row r="85" spans="1:14" x14ac:dyDescent="0.25">
      <c r="A85" s="12">
        <f t="shared" si="7"/>
        <v>74</v>
      </c>
      <c r="B85" s="10"/>
      <c r="C85" s="10"/>
      <c r="D85" s="10"/>
      <c r="E85" s="11" t="s">
        <v>4</v>
      </c>
      <c r="F85" s="10"/>
      <c r="G85" s="9">
        <v>5366.42</v>
      </c>
      <c r="H85" s="8">
        <v>256682.42</v>
      </c>
      <c r="I85" s="7" t="s">
        <v>3</v>
      </c>
      <c r="J85" s="3" t="s">
        <v>2</v>
      </c>
      <c r="K85" s="3" t="s">
        <v>5</v>
      </c>
      <c r="N85" s="2" t="s">
        <v>0</v>
      </c>
    </row>
    <row r="86" spans="1:14" x14ac:dyDescent="0.25">
      <c r="A86" s="12">
        <f t="shared" si="7"/>
        <v>75</v>
      </c>
      <c r="B86" s="10"/>
      <c r="C86" s="10"/>
      <c r="D86" s="10"/>
      <c r="E86" s="11" t="s">
        <v>4</v>
      </c>
      <c r="F86" s="10"/>
      <c r="G86" s="9">
        <v>59692.19</v>
      </c>
      <c r="H86" s="8">
        <v>2854132.27</v>
      </c>
      <c r="I86" s="7" t="s">
        <v>3</v>
      </c>
      <c r="J86" s="3" t="s">
        <v>2</v>
      </c>
      <c r="K86" s="3" t="s">
        <v>1</v>
      </c>
      <c r="N86" s="2" t="s">
        <v>0</v>
      </c>
    </row>
    <row r="87" spans="1:14" x14ac:dyDescent="0.25">
      <c r="H87" s="6"/>
    </row>
    <row r="88" spans="1:14" x14ac:dyDescent="0.25">
      <c r="H88" s="34">
        <f>SUM(H12:H87)</f>
        <v>146511940.1914016</v>
      </c>
    </row>
    <row r="89" spans="1:14" x14ac:dyDescent="0.25">
      <c r="G89" s="5">
        <f>7.593+37.114</f>
        <v>44.706999999999994</v>
      </c>
      <c r="H89" s="6"/>
    </row>
    <row r="90" spans="1:14" x14ac:dyDescent="0.25">
      <c r="G90" s="5">
        <f>G89</f>
        <v>44.706999999999994</v>
      </c>
    </row>
  </sheetData>
  <autoFilter ref="A10:N86"/>
  <mergeCells count="3">
    <mergeCell ref="A6:I6"/>
    <mergeCell ref="A7:I7"/>
    <mergeCell ref="A8:I8"/>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9" zoomScaleNormal="100" zoomScaleSheetLayoutView="100" workbookViewId="0">
      <selection activeCell="D12" sqref="D12:D21"/>
    </sheetView>
  </sheetViews>
  <sheetFormatPr defaultRowHeight="12.75" x14ac:dyDescent="0.2"/>
  <cols>
    <col min="1" max="1" width="7" style="5" customWidth="1"/>
    <col min="2" max="4" width="27.42578125" style="1" customWidth="1"/>
    <col min="5" max="5" width="45.28515625" style="3" customWidth="1"/>
    <col min="6" max="6" width="20" style="5" customWidth="1"/>
    <col min="7" max="7" width="20" style="1" customWidth="1"/>
    <col min="8" max="8" width="20" style="4" customWidth="1"/>
    <col min="9" max="16384" width="9.140625" style="1"/>
  </cols>
  <sheetData>
    <row r="1" spans="1:8" x14ac:dyDescent="0.2">
      <c r="H1" s="4" t="s">
        <v>261</v>
      </c>
    </row>
    <row r="2" spans="1:8" x14ac:dyDescent="0.2">
      <c r="H2" s="4" t="s">
        <v>260</v>
      </c>
    </row>
    <row r="3" spans="1:8" x14ac:dyDescent="0.2">
      <c r="H3" s="4" t="s">
        <v>259</v>
      </c>
    </row>
    <row r="4" spans="1:8" s="30" customFormat="1" ht="15.75" x14ac:dyDescent="0.25">
      <c r="A4" s="33"/>
      <c r="E4" s="31"/>
      <c r="F4" s="33"/>
      <c r="H4" s="32"/>
    </row>
    <row r="5" spans="1:8" s="30" customFormat="1" ht="15.75" x14ac:dyDescent="0.25">
      <c r="A5" s="33"/>
      <c r="E5" s="31"/>
      <c r="F5" s="33"/>
      <c r="H5" s="32"/>
    </row>
    <row r="6" spans="1:8" ht="16.5" x14ac:dyDescent="0.25">
      <c r="A6" s="44" t="s">
        <v>258</v>
      </c>
      <c r="B6" s="44"/>
      <c r="C6" s="44"/>
      <c r="D6" s="44"/>
      <c r="E6" s="44"/>
      <c r="F6" s="44"/>
      <c r="G6" s="44"/>
      <c r="H6" s="44"/>
    </row>
    <row r="7" spans="1:8" ht="16.5" x14ac:dyDescent="0.25">
      <c r="A7" s="44" t="s">
        <v>288</v>
      </c>
      <c r="B7" s="44"/>
      <c r="C7" s="44"/>
      <c r="D7" s="44"/>
      <c r="E7" s="44"/>
      <c r="F7" s="44"/>
      <c r="G7" s="44"/>
      <c r="H7" s="44"/>
    </row>
    <row r="8" spans="1:8" ht="16.5" x14ac:dyDescent="0.25">
      <c r="A8" s="44"/>
      <c r="B8" s="44"/>
      <c r="C8" s="44"/>
      <c r="D8" s="44"/>
      <c r="E8" s="44"/>
      <c r="F8" s="44"/>
      <c r="G8" s="44"/>
      <c r="H8" s="44"/>
    </row>
    <row r="9" spans="1:8" s="30" customFormat="1" ht="15.75" x14ac:dyDescent="0.25">
      <c r="A9" s="33"/>
      <c r="E9" s="31"/>
      <c r="F9" s="33"/>
      <c r="H9" s="32"/>
    </row>
    <row r="10" spans="1:8" s="28" customFormat="1" ht="90" x14ac:dyDescent="0.2">
      <c r="A10" s="26" t="s">
        <v>256</v>
      </c>
      <c r="B10" s="26" t="s">
        <v>255</v>
      </c>
      <c r="C10" s="26" t="s">
        <v>254</v>
      </c>
      <c r="D10" s="26" t="s">
        <v>253</v>
      </c>
      <c r="E10" s="26" t="s">
        <v>252</v>
      </c>
      <c r="F10" s="26" t="s">
        <v>251</v>
      </c>
      <c r="G10" s="26" t="s">
        <v>250</v>
      </c>
      <c r="H10" s="26" t="s">
        <v>249</v>
      </c>
    </row>
    <row r="11" spans="1:8" s="22" customFormat="1" ht="11.25" x14ac:dyDescent="0.2">
      <c r="A11" s="27">
        <v>1</v>
      </c>
      <c r="B11" s="27">
        <v>2</v>
      </c>
      <c r="C11" s="27">
        <v>3</v>
      </c>
      <c r="D11" s="27">
        <v>4</v>
      </c>
      <c r="E11" s="26">
        <v>5</v>
      </c>
      <c r="F11" s="27">
        <v>6</v>
      </c>
      <c r="G11" s="27">
        <v>7</v>
      </c>
      <c r="H11" s="26">
        <v>8</v>
      </c>
    </row>
    <row r="12" spans="1:8" s="20" customFormat="1" ht="63.75" x14ac:dyDescent="0.2">
      <c r="A12" s="12" t="s">
        <v>246</v>
      </c>
      <c r="B12" s="45" t="str">
        <f>январь!B12</f>
        <v>МГ Мастах – Берг:е Газопровод-отвод к АГРС с.Люксюгун, Газопровод-отвод к АГР С с. Тыайа, Газопровод-отвод к АГРС с. Чагда, Газопровод-отвод к АГРС с. Арыктах, Газопровод-отвод к АГРС с. Кобяй, МГ Берге – Якутск  (Таас-Тумус-Якутск),  Газопровод-отвод к АГРС с.Ситте, Газопровод-отвод к АГРС  с. Салбанцы, Газопровод-отвод к АГРС  с. Намцы, Газопровод-отвод к АГРС с. Искра МГ Намцы-Хатырык Газопровод-отвод к АГРС: с. Бетюнь Газопровод-отвод к АГРС с.Таастах Газопровод-отвод к АГРС п. Маган Газопровод-отвод к ГРС г. Покровск Газопровод-отвод к АГРС с. Октемцы ГО Покровск-Булгунняхтах Газопровод-отвод к АГРС с Булгунняхтах МГ Булгунняхтах-Улахан-Ан Газопровод-отвод к АГРС с. Улахан-Ан МГ к с. Бердигестях Газопровод-отвод к АГРС с. Бясь-Кюель Газопровод-отвод к АГРС с. Кюерелях Газопровод-отвод к  ГРС-2 МГ «0» км –ГРС-2 – Хатассы Газопровод-отвод к АГРС с.Хатассы Подводный переход МГ через р. Лена МГ Павловск-Майя МГ Майя-Табага Газопровод-отвод к АГРС с. Павловск Газопровод-отвод к АГРС с.Хаптагай Газопровод-отвод к АГРС п. Нижний Бестях Газопровод-отвод к АГРС с. Майа Газопровод-отвод к АГРС с. Табага МГ Майя-Тюнгюлю Газопровод-отвод к АГРС с. Тюнгюлю МГ "УКПГ Отраднинское ГКМ - АГРС г.Ленск"</v>
      </c>
      <c r="C12" s="45" t="str">
        <f>январь!C12</f>
        <v>МГ Мастах-Берге 47 км, МГ Мастах-Берге 86 км,  МГ Мастах-Берге 132 км, МГ Мастах-Берге МГ Берге-Якутск  108 км МГ Берге-Якутск  181 км МГ Берге-Якутск  198 км  ГО Намцы-Хатырык МГ Берге-Якутск  216 км МГ Берге-Якутск  283 км МГ Берге-Якутск  272  км ГО г. Покровск  МГ Булгунняхтах-Улахан-Ан МГ Берге-Якутск 133 км МГ с. Бердигестях МГ с. Бердигестях МГ 0км-ГРС-2-Хатассы МГ Мастах-Берге МГ ГРС-2-Хатассы Подводный переход через р.Лена  МГ Павловск-Майя МГ Майя-Табага МГ Майя-Тюнгюлю УКПГ Отраднинское ГКМ</v>
      </c>
      <c r="D12" s="45" t="str">
        <f>январь!D12</f>
        <v>АГРС с. Люксюгун АГРС с. Тыайа АГРС с. Чагда АГРС с.Арыктах АГРС с.Кобяй ГРС г. Якутск АГРС с.Ситте АГРС с.Салбанцы АГРС с.Намцы АГРС с.Искра ГО с.Хатырык с. Бетюнцы АГРС с. Хатырык АГРС с. Таастах АГРС п. Маган ГРС г. Покровск АГРС с. Октемцы ГО  с. Булгунняхтах ГО с. Улахан-Ан АГРС с. Улахан-Ан ГО с. Кюерелях АГРС с. Бясь-Кюель АГРС с. Кюерелях ГРС-2 г.Якутск ГО с.Хатассы АГРС с. Хатассы МГ Павловск-Майя ГО с. Майя ГО с. Табага АГРС с.Павловск АГРС с. Хаптагай АГРС п.Н. Бестях АГРС с. Майя АГРС с.Табага Газопровод-отвод к АГРС с. Тюнгюлю АГРС с.Тюнгюлю АГРС г.Ленск</v>
      </c>
      <c r="E12" s="16" t="s">
        <v>51</v>
      </c>
      <c r="F12" s="37">
        <v>0</v>
      </c>
      <c r="G12" s="37">
        <v>0</v>
      </c>
      <c r="H12" s="37">
        <v>0</v>
      </c>
    </row>
    <row r="13" spans="1:8" ht="38.25" x14ac:dyDescent="0.2">
      <c r="A13" s="12" t="s">
        <v>263</v>
      </c>
      <c r="B13" s="46"/>
      <c r="C13" s="46"/>
      <c r="D13" s="46"/>
      <c r="E13" s="16" t="s">
        <v>57</v>
      </c>
      <c r="F13" s="37">
        <v>0</v>
      </c>
      <c r="G13" s="37">
        <v>0</v>
      </c>
      <c r="H13" s="37">
        <v>0</v>
      </c>
    </row>
    <row r="14" spans="1:8" ht="36" customHeight="1" x14ac:dyDescent="0.2">
      <c r="A14" s="12" t="s">
        <v>264</v>
      </c>
      <c r="B14" s="46"/>
      <c r="C14" s="46"/>
      <c r="D14" s="46"/>
      <c r="E14" s="16" t="s">
        <v>75</v>
      </c>
      <c r="F14" s="37">
        <v>0</v>
      </c>
      <c r="G14" s="37">
        <v>0</v>
      </c>
      <c r="H14" s="37">
        <v>0</v>
      </c>
    </row>
    <row r="15" spans="1:8" ht="30" customHeight="1" x14ac:dyDescent="0.2">
      <c r="A15" s="12" t="s">
        <v>265</v>
      </c>
      <c r="B15" s="46"/>
      <c r="C15" s="46"/>
      <c r="D15" s="46"/>
      <c r="E15" s="11" t="s">
        <v>61</v>
      </c>
      <c r="F15" s="37">
        <v>0</v>
      </c>
      <c r="G15" s="37">
        <v>0</v>
      </c>
      <c r="H15" s="37">
        <v>0</v>
      </c>
    </row>
    <row r="16" spans="1:8" ht="36.75" customHeight="1" x14ac:dyDescent="0.2">
      <c r="A16" s="12" t="s">
        <v>266</v>
      </c>
      <c r="B16" s="46"/>
      <c r="C16" s="46"/>
      <c r="D16" s="46"/>
      <c r="E16" s="11" t="s">
        <v>93</v>
      </c>
      <c r="F16" s="37">
        <v>0</v>
      </c>
      <c r="G16" s="37">
        <v>0</v>
      </c>
      <c r="H16" s="37">
        <v>0</v>
      </c>
    </row>
    <row r="17" spans="1:8" ht="36.75" customHeight="1" x14ac:dyDescent="0.2">
      <c r="A17" s="12" t="s">
        <v>267</v>
      </c>
      <c r="B17" s="46"/>
      <c r="C17" s="46"/>
      <c r="D17" s="46"/>
      <c r="E17" s="11" t="s">
        <v>66</v>
      </c>
      <c r="F17" s="37">
        <v>0</v>
      </c>
      <c r="G17" s="37">
        <v>0</v>
      </c>
      <c r="H17" s="37">
        <v>0</v>
      </c>
    </row>
    <row r="18" spans="1:8" ht="36.75" customHeight="1" x14ac:dyDescent="0.2">
      <c r="A18" s="12" t="s">
        <v>268</v>
      </c>
      <c r="B18" s="46"/>
      <c r="C18" s="46"/>
      <c r="D18" s="46"/>
      <c r="E18" s="11" t="s">
        <v>206</v>
      </c>
      <c r="F18" s="37">
        <v>0</v>
      </c>
      <c r="G18" s="37">
        <v>0</v>
      </c>
      <c r="H18" s="37">
        <v>0</v>
      </c>
    </row>
    <row r="19" spans="1:8" ht="35.25" customHeight="1" x14ac:dyDescent="0.2">
      <c r="A19" s="12" t="s">
        <v>269</v>
      </c>
      <c r="B19" s="46"/>
      <c r="C19" s="46"/>
      <c r="D19" s="46"/>
      <c r="E19" s="16" t="s">
        <v>202</v>
      </c>
      <c r="F19" s="37">
        <v>0</v>
      </c>
      <c r="G19" s="37">
        <v>0</v>
      </c>
      <c r="H19" s="37">
        <v>0</v>
      </c>
    </row>
    <row r="20" spans="1:8" ht="32.25" customHeight="1" x14ac:dyDescent="0.2">
      <c r="A20" s="12" t="s">
        <v>270</v>
      </c>
      <c r="B20" s="46"/>
      <c r="C20" s="46"/>
      <c r="D20" s="46"/>
      <c r="E20" s="11" t="s">
        <v>196</v>
      </c>
      <c r="F20" s="37">
        <v>0</v>
      </c>
      <c r="G20" s="38">
        <v>0</v>
      </c>
      <c r="H20" s="37">
        <v>0</v>
      </c>
    </row>
    <row r="21" spans="1:8" ht="255" customHeight="1" x14ac:dyDescent="0.2">
      <c r="A21" s="12" t="s">
        <v>271</v>
      </c>
      <c r="B21" s="47"/>
      <c r="C21" s="47"/>
      <c r="D21" s="47"/>
      <c r="E21" s="11" t="s">
        <v>4</v>
      </c>
      <c r="F21" s="37">
        <v>0</v>
      </c>
      <c r="G21" s="37">
        <v>0</v>
      </c>
      <c r="H21" s="37">
        <v>0</v>
      </c>
    </row>
    <row r="22" spans="1:8" x14ac:dyDescent="0.2">
      <c r="G22" s="36">
        <f>SUM(G12:G21)</f>
        <v>0</v>
      </c>
      <c r="H22" s="5"/>
    </row>
    <row r="23" spans="1:8" x14ac:dyDescent="0.2">
      <c r="G23" s="6"/>
    </row>
    <row r="24" spans="1:8" x14ac:dyDescent="0.2">
      <c r="G24" s="6"/>
    </row>
  </sheetData>
  <mergeCells count="6">
    <mergeCell ref="A6:H6"/>
    <mergeCell ref="A7:H7"/>
    <mergeCell ref="A8:H8"/>
    <mergeCell ref="B12:B21"/>
    <mergeCell ref="C12:C21"/>
    <mergeCell ref="D12:D21"/>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6" zoomScaleNormal="100" zoomScaleSheetLayoutView="100" workbookViewId="0">
      <selection activeCell="E26" sqref="E26"/>
    </sheetView>
  </sheetViews>
  <sheetFormatPr defaultRowHeight="12.75" x14ac:dyDescent="0.2"/>
  <cols>
    <col min="1" max="1" width="7" style="5" customWidth="1"/>
    <col min="2" max="4" width="27.42578125" style="1" customWidth="1"/>
    <col min="5" max="5" width="45.28515625" style="3" customWidth="1"/>
    <col min="6" max="6" width="20" style="5" customWidth="1"/>
    <col min="7" max="7" width="20" style="1" customWidth="1"/>
    <col min="8" max="8" width="20" style="4" customWidth="1"/>
    <col min="9" max="16384" width="9.140625" style="1"/>
  </cols>
  <sheetData>
    <row r="1" spans="1:8" x14ac:dyDescent="0.2">
      <c r="H1" s="4" t="s">
        <v>261</v>
      </c>
    </row>
    <row r="2" spans="1:8" x14ac:dyDescent="0.2">
      <c r="H2" s="4" t="s">
        <v>260</v>
      </c>
    </row>
    <row r="3" spans="1:8" x14ac:dyDescent="0.2">
      <c r="H3" s="4" t="s">
        <v>259</v>
      </c>
    </row>
    <row r="4" spans="1:8" s="30" customFormat="1" ht="15.75" x14ac:dyDescent="0.25">
      <c r="A4" s="33"/>
      <c r="E4" s="31"/>
      <c r="F4" s="33"/>
      <c r="H4" s="32"/>
    </row>
    <row r="5" spans="1:8" s="30" customFormat="1" ht="15.75" x14ac:dyDescent="0.25">
      <c r="A5" s="33"/>
      <c r="E5" s="31"/>
      <c r="F5" s="33"/>
      <c r="H5" s="32"/>
    </row>
    <row r="6" spans="1:8" ht="16.5" x14ac:dyDescent="0.25">
      <c r="A6" s="44" t="s">
        <v>258</v>
      </c>
      <c r="B6" s="44"/>
      <c r="C6" s="44"/>
      <c r="D6" s="44"/>
      <c r="E6" s="44"/>
      <c r="F6" s="44"/>
      <c r="G6" s="44"/>
      <c r="H6" s="44"/>
    </row>
    <row r="7" spans="1:8" ht="16.5" x14ac:dyDescent="0.25">
      <c r="A7" s="44" t="s">
        <v>289</v>
      </c>
      <c r="B7" s="44"/>
      <c r="C7" s="44"/>
      <c r="D7" s="44"/>
      <c r="E7" s="44"/>
      <c r="F7" s="44"/>
      <c r="G7" s="44"/>
      <c r="H7" s="44"/>
    </row>
    <row r="8" spans="1:8" ht="16.5" x14ac:dyDescent="0.25">
      <c r="A8" s="44"/>
      <c r="B8" s="44"/>
      <c r="C8" s="44"/>
      <c r="D8" s="44"/>
      <c r="E8" s="44"/>
      <c r="F8" s="44"/>
      <c r="G8" s="44"/>
      <c r="H8" s="44"/>
    </row>
    <row r="9" spans="1:8" s="30" customFormat="1" ht="15.75" x14ac:dyDescent="0.25">
      <c r="A9" s="33"/>
      <c r="E9" s="31"/>
      <c r="F9" s="33"/>
      <c r="H9" s="32"/>
    </row>
    <row r="10" spans="1:8" s="28" customFormat="1" ht="90" x14ac:dyDescent="0.2">
      <c r="A10" s="26" t="s">
        <v>256</v>
      </c>
      <c r="B10" s="26" t="s">
        <v>255</v>
      </c>
      <c r="C10" s="26" t="s">
        <v>254</v>
      </c>
      <c r="D10" s="26" t="s">
        <v>253</v>
      </c>
      <c r="E10" s="26" t="s">
        <v>252</v>
      </c>
      <c r="F10" s="26" t="s">
        <v>251</v>
      </c>
      <c r="G10" s="26" t="s">
        <v>250</v>
      </c>
      <c r="H10" s="26" t="s">
        <v>249</v>
      </c>
    </row>
    <row r="11" spans="1:8" s="22" customFormat="1" ht="11.25" x14ac:dyDescent="0.2">
      <c r="A11" s="27">
        <v>1</v>
      </c>
      <c r="B11" s="27">
        <v>2</v>
      </c>
      <c r="C11" s="27">
        <v>3</v>
      </c>
      <c r="D11" s="27">
        <v>4</v>
      </c>
      <c r="E11" s="26">
        <v>5</v>
      </c>
      <c r="F11" s="27">
        <v>6</v>
      </c>
      <c r="G11" s="27">
        <v>7</v>
      </c>
      <c r="H11" s="26">
        <v>8</v>
      </c>
    </row>
    <row r="12" spans="1:8" s="20" customFormat="1" ht="63.75" x14ac:dyDescent="0.2">
      <c r="A12" s="12" t="s">
        <v>246</v>
      </c>
      <c r="B12" s="45" t="str">
        <f>январь!B12</f>
        <v>МГ Мастах – Берг:е Газопровод-отвод к АГРС с.Люксюгун, Газопровод-отвод к АГР С с. Тыайа, Газопровод-отвод к АГРС с. Чагда, Газопровод-отвод к АГРС с. Арыктах, Газопровод-отвод к АГРС с. Кобяй, МГ Берге – Якутск  (Таас-Тумус-Якутск),  Газопровод-отвод к АГРС с.Ситте, Газопровод-отвод к АГРС  с. Салбанцы, Газопровод-отвод к АГРС  с. Намцы, Газопровод-отвод к АГРС с. Искра МГ Намцы-Хатырык Газопровод-отвод к АГРС: с. Бетюнь Газопровод-отвод к АГРС с.Таастах Газопровод-отвод к АГРС п. Маган Газопровод-отвод к ГРС г. Покровск Газопровод-отвод к АГРС с. Октемцы ГО Покровск-Булгунняхтах Газопровод-отвод к АГРС с Булгунняхтах МГ Булгунняхтах-Улахан-Ан Газопровод-отвод к АГРС с. Улахан-Ан МГ к с. Бердигестях Газопровод-отвод к АГРС с. Бясь-Кюель Газопровод-отвод к АГРС с. Кюерелях Газопровод-отвод к  ГРС-2 МГ «0» км –ГРС-2 – Хатассы Газопровод-отвод к АГРС с.Хатассы Подводный переход МГ через р. Лена МГ Павловск-Майя МГ Майя-Табага Газопровод-отвод к АГРС с. Павловск Газопровод-отвод к АГРС с.Хаптагай Газопровод-отвод к АГРС п. Нижний Бестях Газопровод-отвод к АГРС с. Майа Газопровод-отвод к АГРС с. Табага МГ Майя-Тюнгюлю Газопровод-отвод к АГРС с. Тюнгюлю МГ "УКПГ Отраднинское ГКМ - АГРС г.Ленск"</v>
      </c>
      <c r="C12" s="45" t="str">
        <f>январь!C12</f>
        <v>МГ Мастах-Берге 47 км, МГ Мастах-Берге 86 км,  МГ Мастах-Берге 132 км, МГ Мастах-Берге МГ Берге-Якутск  108 км МГ Берге-Якутск  181 км МГ Берге-Якутск  198 км  ГО Намцы-Хатырык МГ Берге-Якутск  216 км МГ Берге-Якутск  283 км МГ Берге-Якутск  272  км ГО г. Покровск  МГ Булгунняхтах-Улахан-Ан МГ Берге-Якутск 133 км МГ с. Бердигестях МГ с. Бердигестях МГ 0км-ГРС-2-Хатассы МГ Мастах-Берге МГ ГРС-2-Хатассы Подводный переход через р.Лена  МГ Павловск-Майя МГ Майя-Табага МГ Майя-Тюнгюлю УКПГ Отраднинское ГКМ</v>
      </c>
      <c r="D12" s="45" t="str">
        <f>январь!D12</f>
        <v>АГРС с. Люксюгун АГРС с. Тыайа АГРС с. Чагда АГРС с.Арыктах АГРС с.Кобяй ГРС г. Якутск АГРС с.Ситте АГРС с.Салбанцы АГРС с.Намцы АГРС с.Искра ГО с.Хатырык с. Бетюнцы АГРС с. Хатырык АГРС с. Таастах АГРС п. Маган ГРС г. Покровск АГРС с. Октемцы ГО  с. Булгунняхтах ГО с. Улахан-Ан АГРС с. Улахан-Ан ГО с. Кюерелях АГРС с. Бясь-Кюель АГРС с. Кюерелях ГРС-2 г.Якутск ГО с.Хатассы АГРС с. Хатассы МГ Павловск-Майя ГО с. Майя ГО с. Табага АГРС с.Павловск АГРС с. Хаптагай АГРС п.Н. Бестях АГРС с. Майя АГРС с.Табага Газопровод-отвод к АГРС с. Тюнгюлю АГРС с.Тюнгюлю АГРС г.Ленск</v>
      </c>
      <c r="E12" s="16" t="s">
        <v>51</v>
      </c>
      <c r="F12" s="37" t="str">
        <f>'2015'!G51</f>
        <v>9,95 тн.</v>
      </c>
      <c r="G12" s="37">
        <f>'2015'!H51</f>
        <v>1377220</v>
      </c>
      <c r="H12" s="37" t="str">
        <f>'2015'!I51</f>
        <v>запрос котировок</v>
      </c>
    </row>
    <row r="13" spans="1:8" ht="38.25" x14ac:dyDescent="0.2">
      <c r="A13" s="12" t="s">
        <v>263</v>
      </c>
      <c r="B13" s="46"/>
      <c r="C13" s="46"/>
      <c r="D13" s="46"/>
      <c r="E13" s="16" t="s">
        <v>57</v>
      </c>
      <c r="F13" s="37">
        <v>0</v>
      </c>
      <c r="G13" s="37">
        <v>0</v>
      </c>
      <c r="H13" s="37">
        <v>0</v>
      </c>
    </row>
    <row r="14" spans="1:8" ht="55.5" customHeight="1" x14ac:dyDescent="0.2">
      <c r="A14" s="12" t="s">
        <v>264</v>
      </c>
      <c r="B14" s="46"/>
      <c r="C14" s="46"/>
      <c r="D14" s="46"/>
      <c r="E14" s="16" t="s">
        <v>75</v>
      </c>
      <c r="F14" s="37">
        <v>0</v>
      </c>
      <c r="G14" s="37">
        <v>0</v>
      </c>
      <c r="H14" s="37">
        <v>0</v>
      </c>
    </row>
    <row r="15" spans="1:8" ht="55.5" customHeight="1" x14ac:dyDescent="0.2">
      <c r="A15" s="12" t="s">
        <v>265</v>
      </c>
      <c r="B15" s="46"/>
      <c r="C15" s="46"/>
      <c r="D15" s="46"/>
      <c r="E15" s="11" t="s">
        <v>61</v>
      </c>
      <c r="F15" s="37">
        <v>0</v>
      </c>
      <c r="G15" s="37">
        <v>0</v>
      </c>
      <c r="H15" s="37">
        <v>0</v>
      </c>
    </row>
    <row r="16" spans="1:8" ht="55.5" customHeight="1" x14ac:dyDescent="0.2">
      <c r="A16" s="12" t="s">
        <v>266</v>
      </c>
      <c r="B16" s="46"/>
      <c r="C16" s="46"/>
      <c r="D16" s="46"/>
      <c r="E16" s="11" t="s">
        <v>93</v>
      </c>
      <c r="F16" s="37">
        <v>0</v>
      </c>
      <c r="G16" s="37">
        <v>0</v>
      </c>
      <c r="H16" s="37">
        <v>0</v>
      </c>
    </row>
    <row r="17" spans="1:8" ht="55.5" customHeight="1" x14ac:dyDescent="0.2">
      <c r="A17" s="12" t="s">
        <v>267</v>
      </c>
      <c r="B17" s="46"/>
      <c r="C17" s="46"/>
      <c r="D17" s="46"/>
      <c r="E17" s="11" t="s">
        <v>66</v>
      </c>
      <c r="F17" s="37">
        <v>0</v>
      </c>
      <c r="G17" s="37">
        <v>0</v>
      </c>
      <c r="H17" s="37">
        <v>0</v>
      </c>
    </row>
    <row r="18" spans="1:8" ht="55.5" customHeight="1" x14ac:dyDescent="0.2">
      <c r="A18" s="12" t="s">
        <v>268</v>
      </c>
      <c r="B18" s="46"/>
      <c r="C18" s="46"/>
      <c r="D18" s="46"/>
      <c r="E18" s="11" t="s">
        <v>206</v>
      </c>
      <c r="F18" s="37">
        <v>0</v>
      </c>
      <c r="G18" s="37">
        <v>0</v>
      </c>
      <c r="H18" s="37">
        <v>0</v>
      </c>
    </row>
    <row r="19" spans="1:8" ht="55.5" customHeight="1" x14ac:dyDescent="0.2">
      <c r="A19" s="12" t="s">
        <v>269</v>
      </c>
      <c r="B19" s="46"/>
      <c r="C19" s="46"/>
      <c r="D19" s="46"/>
      <c r="E19" s="16" t="s">
        <v>202</v>
      </c>
      <c r="F19" s="37">
        <v>0</v>
      </c>
      <c r="G19" s="37">
        <v>0</v>
      </c>
      <c r="H19" s="37">
        <v>0</v>
      </c>
    </row>
    <row r="20" spans="1:8" ht="55.5" customHeight="1" x14ac:dyDescent="0.2">
      <c r="A20" s="12" t="s">
        <v>270</v>
      </c>
      <c r="B20" s="46"/>
      <c r="C20" s="46"/>
      <c r="D20" s="46"/>
      <c r="E20" s="11" t="s">
        <v>196</v>
      </c>
      <c r="F20" s="37">
        <v>0</v>
      </c>
      <c r="G20" s="38">
        <v>0</v>
      </c>
      <c r="H20" s="37">
        <v>0</v>
      </c>
    </row>
    <row r="21" spans="1:8" ht="96.75" customHeight="1" x14ac:dyDescent="0.2">
      <c r="A21" s="12" t="s">
        <v>271</v>
      </c>
      <c r="B21" s="47"/>
      <c r="C21" s="47"/>
      <c r="D21" s="47"/>
      <c r="E21" s="11" t="s">
        <v>4</v>
      </c>
      <c r="F21" s="37" t="s">
        <v>290</v>
      </c>
      <c r="G21" s="37">
        <f>'2015'!H80+'2015'!H81+'2015'!H82+'2015'!H83</f>
        <v>5358961.8651600005</v>
      </c>
      <c r="H21" s="37" t="s">
        <v>3</v>
      </c>
    </row>
    <row r="22" spans="1:8" x14ac:dyDescent="0.2">
      <c r="G22" s="53">
        <f>SUM(G12:G21)</f>
        <v>6736181.8651600005</v>
      </c>
      <c r="H22" s="5"/>
    </row>
    <row r="23" spans="1:8" x14ac:dyDescent="0.2">
      <c r="G23" s="6"/>
    </row>
    <row r="24" spans="1:8" x14ac:dyDescent="0.2">
      <c r="G24" s="6"/>
    </row>
  </sheetData>
  <mergeCells count="6">
    <mergeCell ref="A6:H6"/>
    <mergeCell ref="A7:H7"/>
    <mergeCell ref="A8:H8"/>
    <mergeCell ref="B12:B21"/>
    <mergeCell ref="C12:C21"/>
    <mergeCell ref="D12:D21"/>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5" zoomScaleNormal="100" zoomScaleSheetLayoutView="100" workbookViewId="0">
      <selection activeCell="H17" sqref="H17"/>
    </sheetView>
  </sheetViews>
  <sheetFormatPr defaultRowHeight="12.75" x14ac:dyDescent="0.2"/>
  <cols>
    <col min="1" max="1" width="7" style="5" customWidth="1"/>
    <col min="2" max="4" width="28.28515625" style="1" customWidth="1"/>
    <col min="5" max="5" width="45.28515625" style="3" customWidth="1"/>
    <col min="6" max="6" width="20" style="5" customWidth="1"/>
    <col min="7" max="7" width="20" style="1" customWidth="1"/>
    <col min="8" max="8" width="20" style="4" customWidth="1"/>
    <col min="9" max="16384" width="9.140625" style="1"/>
  </cols>
  <sheetData>
    <row r="1" spans="1:8" x14ac:dyDescent="0.2">
      <c r="H1" s="4" t="s">
        <v>261</v>
      </c>
    </row>
    <row r="2" spans="1:8" x14ac:dyDescent="0.2">
      <c r="H2" s="4" t="s">
        <v>260</v>
      </c>
    </row>
    <row r="3" spans="1:8" x14ac:dyDescent="0.2">
      <c r="H3" s="4" t="s">
        <v>259</v>
      </c>
    </row>
    <row r="4" spans="1:8" s="30" customFormat="1" ht="15.75" x14ac:dyDescent="0.25">
      <c r="A4" s="33"/>
      <c r="E4" s="31"/>
      <c r="F4" s="33"/>
      <c r="H4" s="32"/>
    </row>
    <row r="5" spans="1:8" s="30" customFormat="1" ht="15.75" x14ac:dyDescent="0.25">
      <c r="A5" s="33"/>
      <c r="E5" s="31"/>
      <c r="F5" s="33"/>
      <c r="H5" s="32"/>
    </row>
    <row r="6" spans="1:8" ht="16.5" x14ac:dyDescent="0.25">
      <c r="A6" s="44" t="s">
        <v>258</v>
      </c>
      <c r="B6" s="44"/>
      <c r="C6" s="44"/>
      <c r="D6" s="44"/>
      <c r="E6" s="44"/>
      <c r="F6" s="44"/>
      <c r="G6" s="44"/>
      <c r="H6" s="44"/>
    </row>
    <row r="7" spans="1:8" ht="16.5" x14ac:dyDescent="0.25">
      <c r="A7" s="44" t="s">
        <v>291</v>
      </c>
      <c r="B7" s="44"/>
      <c r="C7" s="44"/>
      <c r="D7" s="44"/>
      <c r="E7" s="44"/>
      <c r="F7" s="44"/>
      <c r="G7" s="44"/>
      <c r="H7" s="44"/>
    </row>
    <row r="8" spans="1:8" ht="16.5" x14ac:dyDescent="0.25">
      <c r="A8" s="44"/>
      <c r="B8" s="44"/>
      <c r="C8" s="44"/>
      <c r="D8" s="44"/>
      <c r="E8" s="44"/>
      <c r="F8" s="44"/>
      <c r="G8" s="44"/>
      <c r="H8" s="44"/>
    </row>
    <row r="9" spans="1:8" s="30" customFormat="1" ht="15.75" x14ac:dyDescent="0.25">
      <c r="A9" s="33"/>
      <c r="E9" s="31"/>
      <c r="F9" s="33"/>
      <c r="H9" s="32"/>
    </row>
    <row r="10" spans="1:8" s="28" customFormat="1" ht="90" x14ac:dyDescent="0.2">
      <c r="A10" s="26" t="s">
        <v>256</v>
      </c>
      <c r="B10" s="26" t="s">
        <v>255</v>
      </c>
      <c r="C10" s="26" t="s">
        <v>254</v>
      </c>
      <c r="D10" s="26" t="s">
        <v>253</v>
      </c>
      <c r="E10" s="26" t="s">
        <v>252</v>
      </c>
      <c r="F10" s="26" t="s">
        <v>251</v>
      </c>
      <c r="G10" s="26" t="s">
        <v>250</v>
      </c>
      <c r="H10" s="26" t="s">
        <v>249</v>
      </c>
    </row>
    <row r="11" spans="1:8" s="22" customFormat="1" ht="11.25" x14ac:dyDescent="0.2">
      <c r="A11" s="27">
        <v>1</v>
      </c>
      <c r="B11" s="27">
        <v>2</v>
      </c>
      <c r="C11" s="27">
        <v>3</v>
      </c>
      <c r="D11" s="27">
        <v>4</v>
      </c>
      <c r="E11" s="26">
        <v>5</v>
      </c>
      <c r="F11" s="27">
        <v>6</v>
      </c>
      <c r="G11" s="27">
        <v>7</v>
      </c>
      <c r="H11" s="26">
        <v>8</v>
      </c>
    </row>
    <row r="12" spans="1:8" s="20" customFormat="1" ht="63.75" x14ac:dyDescent="0.2">
      <c r="A12" s="12" t="s">
        <v>246</v>
      </c>
      <c r="B12" s="45" t="str">
        <f>октябрь!B12</f>
        <v>МГ Мастах – Берг:е Газопровод-отвод к АГРС с.Люксюгун, Газопровод-отвод к АГР С с. Тыайа, Газопровод-отвод к АГРС с. Чагда, Газопровод-отвод к АГРС с. Арыктах, Газопровод-отвод к АГРС с. Кобяй, МГ Берге – Якутск  (Таас-Тумус-Якутск),  Газопровод-отвод к АГРС с.Ситте, Газопровод-отвод к АГРС  с. Салбанцы, Газопровод-отвод к АГРС  с. Намцы, Газопровод-отвод к АГРС с. Искра МГ Намцы-Хатырык Газопровод-отвод к АГРС: с. Бетюнь Газопровод-отвод к АГРС с.Таастах Газопровод-отвод к АГРС п. Маган Газопровод-отвод к ГРС г. Покровск Газопровод-отвод к АГРС с. Октемцы ГО Покровск-Булгунняхтах Газопровод-отвод к АГРС с Булгунняхтах МГ Булгунняхтах-Улахан-Ан Газопровод-отвод к АГРС с. Улахан-Ан МГ к с. Бердигестях Газопровод-отвод к АГРС с. Бясь-Кюель Газопровод-отвод к АГРС с. Кюерелях Газопровод-отвод к  ГРС-2 МГ «0» км –ГРС-2 – Хатассы Газопровод-отвод к АГРС с.Хатассы Подводный переход МГ через р. Лена МГ Павловск-Майя МГ Майя-Табага Газопровод-отвод к АГРС с. Павловск Газопровод-отвод к АГРС с.Хаптагай Газопровод-отвод к АГРС п. Нижний Бестях Газопровод-отвод к АГРС с. Майа Газопровод-отвод к АГРС с. Табага МГ Майя-Тюнгюлю Газопровод-отвод к АГРС с. Тюнгюлю МГ "УКПГ Отраднинское ГКМ - АГРС г.Ленск"</v>
      </c>
      <c r="C12" s="45" t="str">
        <f>октябрь!C12</f>
        <v>МГ Мастах-Берге 47 км, МГ Мастах-Берге 86 км,  МГ Мастах-Берге 132 км, МГ Мастах-Берге МГ Берге-Якутск  108 км МГ Берге-Якутск  181 км МГ Берге-Якутск  198 км  ГО Намцы-Хатырык МГ Берге-Якутск  216 км МГ Берге-Якутск  283 км МГ Берге-Якутск  272  км ГО г. Покровск  МГ Булгунняхтах-Улахан-Ан МГ Берге-Якутск 133 км МГ с. Бердигестях МГ с. Бердигестях МГ 0км-ГРС-2-Хатассы МГ Мастах-Берге МГ ГРС-2-Хатассы Подводный переход через р.Лена  МГ Павловск-Майя МГ Майя-Табага МГ Майя-Тюнгюлю УКПГ Отраднинское ГКМ</v>
      </c>
      <c r="D12" s="45" t="str">
        <f>октябрь!D12</f>
        <v>АГРС с. Люксюгун АГРС с. Тыайа АГРС с. Чагда АГРС с.Арыктах АГРС с.Кобяй ГРС г. Якутск АГРС с.Ситте АГРС с.Салбанцы АГРС с.Намцы АГРС с.Искра ГО с.Хатырык с. Бетюнцы АГРС с. Хатырык АГРС с. Таастах АГРС п. Маган ГРС г. Покровск АГРС с. Октемцы ГО  с. Булгунняхтах ГО с. Улахан-Ан АГРС с. Улахан-Ан ГО с. Кюерелях АГРС с. Бясь-Кюель АГРС с. Кюерелях ГРС-2 г.Якутск ГО с.Хатассы АГРС с. Хатассы МГ Павловск-Майя ГО с. Майя ГО с. Табага АГРС с.Павловск АГРС с. Хаптагай АГРС п.Н. Бестях АГРС с. Майя АГРС с.Табага Газопровод-отвод к АГРС с. Тюнгюлю АГРС с.Тюнгюлю АГРС г.Ленск</v>
      </c>
      <c r="E12" s="16" t="s">
        <v>51</v>
      </c>
      <c r="F12" s="37" t="s">
        <v>292</v>
      </c>
      <c r="G12" s="37">
        <f>'2015'!H53+'2015'!H54</f>
        <v>1392978.6099999999</v>
      </c>
      <c r="H12" s="37" t="s">
        <v>82</v>
      </c>
    </row>
    <row r="13" spans="1:8" ht="38.25" x14ac:dyDescent="0.2">
      <c r="A13" s="12" t="s">
        <v>263</v>
      </c>
      <c r="B13" s="46"/>
      <c r="C13" s="46"/>
      <c r="D13" s="46"/>
      <c r="E13" s="16" t="s">
        <v>57</v>
      </c>
      <c r="F13" s="37">
        <v>0</v>
      </c>
      <c r="G13" s="37">
        <v>0</v>
      </c>
      <c r="H13" s="37">
        <v>0</v>
      </c>
    </row>
    <row r="14" spans="1:8" ht="61.5" customHeight="1" x14ac:dyDescent="0.2">
      <c r="A14" s="12" t="s">
        <v>264</v>
      </c>
      <c r="B14" s="46"/>
      <c r="C14" s="46"/>
      <c r="D14" s="46"/>
      <c r="E14" s="16" t="s">
        <v>75</v>
      </c>
      <c r="F14" s="37">
        <v>0</v>
      </c>
      <c r="G14" s="37">
        <v>0</v>
      </c>
      <c r="H14" s="37">
        <v>0</v>
      </c>
    </row>
    <row r="15" spans="1:8" ht="61.5" customHeight="1" x14ac:dyDescent="0.2">
      <c r="A15" s="12" t="s">
        <v>265</v>
      </c>
      <c r="B15" s="46"/>
      <c r="C15" s="46"/>
      <c r="D15" s="46"/>
      <c r="E15" s="11" t="s">
        <v>61</v>
      </c>
      <c r="F15" s="37">
        <v>0</v>
      </c>
      <c r="G15" s="37">
        <v>0</v>
      </c>
      <c r="H15" s="37">
        <v>0</v>
      </c>
    </row>
    <row r="16" spans="1:8" ht="61.5" customHeight="1" x14ac:dyDescent="0.2">
      <c r="A16" s="12" t="s">
        <v>266</v>
      </c>
      <c r="B16" s="46"/>
      <c r="C16" s="46"/>
      <c r="D16" s="46"/>
      <c r="E16" s="11" t="s">
        <v>93</v>
      </c>
      <c r="F16" s="37">
        <v>0</v>
      </c>
      <c r="G16" s="37">
        <v>0</v>
      </c>
      <c r="H16" s="37">
        <v>0</v>
      </c>
    </row>
    <row r="17" spans="1:8" ht="61.5" customHeight="1" x14ac:dyDescent="0.2">
      <c r="A17" s="12" t="s">
        <v>267</v>
      </c>
      <c r="B17" s="46"/>
      <c r="C17" s="46"/>
      <c r="D17" s="46"/>
      <c r="E17" s="11" t="s">
        <v>66</v>
      </c>
      <c r="F17" s="37">
        <v>0</v>
      </c>
      <c r="G17" s="37">
        <v>0</v>
      </c>
      <c r="H17" s="37">
        <v>0</v>
      </c>
    </row>
    <row r="18" spans="1:8" ht="61.5" customHeight="1" x14ac:dyDescent="0.2">
      <c r="A18" s="12" t="s">
        <v>268</v>
      </c>
      <c r="B18" s="46"/>
      <c r="C18" s="46"/>
      <c r="D18" s="46"/>
      <c r="E18" s="11" t="s">
        <v>206</v>
      </c>
      <c r="F18" s="37">
        <v>0</v>
      </c>
      <c r="G18" s="37">
        <v>0</v>
      </c>
      <c r="H18" s="37">
        <v>0</v>
      </c>
    </row>
    <row r="19" spans="1:8" ht="61.5" customHeight="1" x14ac:dyDescent="0.2">
      <c r="A19" s="12" t="s">
        <v>269</v>
      </c>
      <c r="B19" s="46"/>
      <c r="C19" s="46"/>
      <c r="D19" s="46"/>
      <c r="E19" s="16" t="s">
        <v>202</v>
      </c>
      <c r="F19" s="37">
        <v>0</v>
      </c>
      <c r="G19" s="37">
        <v>0</v>
      </c>
      <c r="H19" s="37">
        <v>0</v>
      </c>
    </row>
    <row r="20" spans="1:8" ht="61.5" customHeight="1" x14ac:dyDescent="0.2">
      <c r="A20" s="12" t="s">
        <v>270</v>
      </c>
      <c r="B20" s="46"/>
      <c r="C20" s="46"/>
      <c r="D20" s="46"/>
      <c r="E20" s="11" t="s">
        <v>196</v>
      </c>
      <c r="F20" s="37">
        <v>0</v>
      </c>
      <c r="G20" s="38">
        <v>0</v>
      </c>
      <c r="H20" s="37">
        <v>0</v>
      </c>
    </row>
    <row r="21" spans="1:8" ht="61.5" customHeight="1" x14ac:dyDescent="0.2">
      <c r="A21" s="12" t="s">
        <v>271</v>
      </c>
      <c r="B21" s="47"/>
      <c r="C21" s="47"/>
      <c r="D21" s="47"/>
      <c r="E21" s="11" t="s">
        <v>4</v>
      </c>
      <c r="F21" s="37">
        <v>0</v>
      </c>
      <c r="G21" s="37">
        <v>0</v>
      </c>
      <c r="H21" s="37">
        <v>0</v>
      </c>
    </row>
    <row r="22" spans="1:8" x14ac:dyDescent="0.2">
      <c r="G22" s="36">
        <f>SUM(G12:G21)</f>
        <v>1392978.6099999999</v>
      </c>
      <c r="H22" s="5"/>
    </row>
    <row r="23" spans="1:8" x14ac:dyDescent="0.2">
      <c r="G23" s="6"/>
    </row>
    <row r="24" spans="1:8" x14ac:dyDescent="0.2">
      <c r="G24" s="6"/>
    </row>
  </sheetData>
  <mergeCells count="6">
    <mergeCell ref="A6:H6"/>
    <mergeCell ref="A7:H7"/>
    <mergeCell ref="A8:H8"/>
    <mergeCell ref="B12:B21"/>
    <mergeCell ref="C12:C21"/>
    <mergeCell ref="D12:D21"/>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3" zoomScaleNormal="100" zoomScaleSheetLayoutView="100" workbookViewId="0">
      <selection activeCell="E20" sqref="E20"/>
    </sheetView>
  </sheetViews>
  <sheetFormatPr defaultRowHeight="12.75" x14ac:dyDescent="0.2"/>
  <cols>
    <col min="1" max="1" width="7" style="5" customWidth="1"/>
    <col min="2" max="4" width="29.7109375" style="1" customWidth="1"/>
    <col min="5" max="5" width="45.28515625" style="3" customWidth="1"/>
    <col min="6" max="6" width="20" style="5" customWidth="1"/>
    <col min="7" max="7" width="20" style="1" customWidth="1"/>
    <col min="8" max="8" width="20" style="4" customWidth="1"/>
    <col min="9" max="16384" width="9.140625" style="1"/>
  </cols>
  <sheetData>
    <row r="1" spans="1:8" x14ac:dyDescent="0.2">
      <c r="H1" s="4" t="s">
        <v>261</v>
      </c>
    </row>
    <row r="2" spans="1:8" x14ac:dyDescent="0.2">
      <c r="H2" s="4" t="s">
        <v>260</v>
      </c>
    </row>
    <row r="3" spans="1:8" x14ac:dyDescent="0.2">
      <c r="H3" s="4" t="s">
        <v>259</v>
      </c>
    </row>
    <row r="4" spans="1:8" s="30" customFormat="1" ht="15.75" x14ac:dyDescent="0.25">
      <c r="A4" s="33"/>
      <c r="E4" s="31"/>
      <c r="F4" s="33"/>
      <c r="H4" s="32"/>
    </row>
    <row r="5" spans="1:8" s="30" customFormat="1" ht="15.75" x14ac:dyDescent="0.25">
      <c r="A5" s="33"/>
      <c r="E5" s="31"/>
      <c r="F5" s="33"/>
      <c r="H5" s="32"/>
    </row>
    <row r="6" spans="1:8" ht="16.5" x14ac:dyDescent="0.25">
      <c r="A6" s="44" t="s">
        <v>258</v>
      </c>
      <c r="B6" s="44"/>
      <c r="C6" s="44"/>
      <c r="D6" s="44"/>
      <c r="E6" s="44"/>
      <c r="F6" s="44"/>
      <c r="G6" s="44"/>
      <c r="H6" s="44"/>
    </row>
    <row r="7" spans="1:8" ht="16.5" x14ac:dyDescent="0.25">
      <c r="A7" s="44" t="s">
        <v>293</v>
      </c>
      <c r="B7" s="44"/>
      <c r="C7" s="44"/>
      <c r="D7" s="44"/>
      <c r="E7" s="44"/>
      <c r="F7" s="44"/>
      <c r="G7" s="44"/>
      <c r="H7" s="44"/>
    </row>
    <row r="8" spans="1:8" ht="16.5" x14ac:dyDescent="0.25">
      <c r="A8" s="44"/>
      <c r="B8" s="44"/>
      <c r="C8" s="44"/>
      <c r="D8" s="44"/>
      <c r="E8" s="44"/>
      <c r="F8" s="44"/>
      <c r="G8" s="44"/>
      <c r="H8" s="44"/>
    </row>
    <row r="9" spans="1:8" s="30" customFormat="1" ht="15.75" x14ac:dyDescent="0.25">
      <c r="A9" s="33"/>
      <c r="E9" s="31"/>
      <c r="F9" s="33"/>
      <c r="H9" s="32"/>
    </row>
    <row r="10" spans="1:8" s="28" customFormat="1" ht="90" x14ac:dyDescent="0.2">
      <c r="A10" s="26" t="s">
        <v>256</v>
      </c>
      <c r="B10" s="26" t="s">
        <v>255</v>
      </c>
      <c r="C10" s="26" t="s">
        <v>254</v>
      </c>
      <c r="D10" s="26" t="s">
        <v>253</v>
      </c>
      <c r="E10" s="26" t="s">
        <v>252</v>
      </c>
      <c r="F10" s="26" t="s">
        <v>251</v>
      </c>
      <c r="G10" s="26" t="s">
        <v>250</v>
      </c>
      <c r="H10" s="26" t="s">
        <v>249</v>
      </c>
    </row>
    <row r="11" spans="1:8" s="22" customFormat="1" ht="11.25" x14ac:dyDescent="0.2">
      <c r="A11" s="27">
        <v>1</v>
      </c>
      <c r="B11" s="27">
        <v>2</v>
      </c>
      <c r="C11" s="27">
        <v>3</v>
      </c>
      <c r="D11" s="27">
        <v>4</v>
      </c>
      <c r="E11" s="26">
        <v>5</v>
      </c>
      <c r="F11" s="27">
        <v>6</v>
      </c>
      <c r="G11" s="27">
        <v>7</v>
      </c>
      <c r="H11" s="26">
        <v>8</v>
      </c>
    </row>
    <row r="12" spans="1:8" s="20" customFormat="1" ht="63.75" x14ac:dyDescent="0.2">
      <c r="A12" s="12" t="s">
        <v>246</v>
      </c>
      <c r="B12" s="45" t="str">
        <f>январь!B12</f>
        <v>МГ Мастах – Берг:е Газопровод-отвод к АГРС с.Люксюгун, Газопровод-отвод к АГР С с. Тыайа, Газопровод-отвод к АГРС с. Чагда, Газопровод-отвод к АГРС с. Арыктах, Газопровод-отвод к АГРС с. Кобяй, МГ Берге – Якутск  (Таас-Тумус-Якутск),  Газопровод-отвод к АГРС с.Ситте, Газопровод-отвод к АГРС  с. Салбанцы, Газопровод-отвод к АГРС  с. Намцы, Газопровод-отвод к АГРС с. Искра МГ Намцы-Хатырык Газопровод-отвод к АГРС: с. Бетюнь Газопровод-отвод к АГРС с.Таастах Газопровод-отвод к АГРС п. Маган Газопровод-отвод к ГРС г. Покровск Газопровод-отвод к АГРС с. Октемцы ГО Покровск-Булгунняхтах Газопровод-отвод к АГРС с Булгунняхтах МГ Булгунняхтах-Улахан-Ан Газопровод-отвод к АГРС с. Улахан-Ан МГ к с. Бердигестях Газопровод-отвод к АГРС с. Бясь-Кюель Газопровод-отвод к АГРС с. Кюерелях Газопровод-отвод к  ГРС-2 МГ «0» км –ГРС-2 – Хатассы Газопровод-отвод к АГРС с.Хатассы Подводный переход МГ через р. Лена МГ Павловск-Майя МГ Майя-Табага Газопровод-отвод к АГРС с. Павловск Газопровод-отвод к АГРС с.Хаптагай Газопровод-отвод к АГРС п. Нижний Бестях Газопровод-отвод к АГРС с. Майа Газопровод-отвод к АГРС с. Табага МГ Майя-Тюнгюлю Газопровод-отвод к АГРС с. Тюнгюлю МГ "УКПГ Отраднинское ГКМ - АГРС г.Ленск"</v>
      </c>
      <c r="C12" s="45" t="str">
        <f>январь!C12</f>
        <v>МГ Мастах-Берге 47 км, МГ Мастах-Берге 86 км,  МГ Мастах-Берге 132 км, МГ Мастах-Берге МГ Берге-Якутск  108 км МГ Берге-Якутск  181 км МГ Берге-Якутск  198 км  ГО Намцы-Хатырык МГ Берге-Якутск  216 км МГ Берге-Якутск  283 км МГ Берге-Якутск  272  км ГО г. Покровск  МГ Булгунняхтах-Улахан-Ан МГ Берге-Якутск 133 км МГ с. Бердигестях МГ с. Бердигестях МГ 0км-ГРС-2-Хатассы МГ Мастах-Берге МГ ГРС-2-Хатассы Подводный переход через р.Лена  МГ Павловск-Майя МГ Майя-Табага МГ Майя-Тюнгюлю УКПГ Отраднинское ГКМ</v>
      </c>
      <c r="D12" s="45" t="str">
        <f>январь!D12</f>
        <v>АГРС с. Люксюгун АГРС с. Тыайа АГРС с. Чагда АГРС с.Арыктах АГРС с.Кобяй ГРС г. Якутск АГРС с.Ситте АГРС с.Салбанцы АГРС с.Намцы АГРС с.Искра ГО с.Хатырык с. Бетюнцы АГРС с. Хатырык АГРС с. Таастах АГРС п. Маган ГРС г. Покровск АГРС с. Октемцы ГО  с. Булгунняхтах ГО с. Улахан-Ан АГРС с. Улахан-Ан ГО с. Кюерелях АГРС с. Бясь-Кюель АГРС с. Кюерелях ГРС-2 г.Якутск ГО с.Хатассы АГРС с. Хатассы МГ Павловск-Майя ГО с. Майя ГО с. Табага АГРС с.Павловск АГРС с. Хаптагай АГРС п.Н. Бестях АГРС с. Майя АГРС с.Табага Газопровод-отвод к АГРС с. Тюнгюлю АГРС с.Тюнгюлю АГРС г.Ленск</v>
      </c>
      <c r="E12" s="16" t="s">
        <v>51</v>
      </c>
      <c r="F12" s="37" t="s">
        <v>296</v>
      </c>
      <c r="G12" s="37">
        <f>'2015'!H57+'2015'!H61</f>
        <v>1366770.66</v>
      </c>
      <c r="H12" s="37" t="s">
        <v>187</v>
      </c>
    </row>
    <row r="13" spans="1:8" ht="38.25" x14ac:dyDescent="0.2">
      <c r="A13" s="12" t="s">
        <v>263</v>
      </c>
      <c r="B13" s="46"/>
      <c r="C13" s="46"/>
      <c r="D13" s="46"/>
      <c r="E13" s="16" t="s">
        <v>57</v>
      </c>
      <c r="F13" s="37" t="str">
        <f>'2015'!G60</f>
        <v>2389 шт.</v>
      </c>
      <c r="G13" s="37">
        <f>'2015'!H60</f>
        <v>11036039.99</v>
      </c>
      <c r="H13" s="37" t="str">
        <f>'2015'!I60</f>
        <v>конкурс в эл.форме</v>
      </c>
    </row>
    <row r="14" spans="1:8" ht="63.75" customHeight="1" x14ac:dyDescent="0.2">
      <c r="A14" s="12" t="s">
        <v>264</v>
      </c>
      <c r="B14" s="46"/>
      <c r="C14" s="46"/>
      <c r="D14" s="46"/>
      <c r="E14" s="16" t="s">
        <v>75</v>
      </c>
      <c r="F14" s="37" t="str">
        <f>'2015'!G56</f>
        <v>4366 м, 2762 шт.</v>
      </c>
      <c r="G14" s="37">
        <f>'2015'!H56</f>
        <v>2318707.1800000002</v>
      </c>
      <c r="H14" s="37" t="str">
        <f>'2015'!I56</f>
        <v>запрос котировок</v>
      </c>
    </row>
    <row r="15" spans="1:8" ht="63.75" customHeight="1" x14ac:dyDescent="0.2">
      <c r="A15" s="12" t="s">
        <v>265</v>
      </c>
      <c r="B15" s="46"/>
      <c r="C15" s="46"/>
      <c r="D15" s="46"/>
      <c r="E15" s="11" t="s">
        <v>61</v>
      </c>
      <c r="F15" s="37">
        <f>'2015'!G59</f>
        <v>1</v>
      </c>
      <c r="G15" s="37">
        <f>'2015'!H59</f>
        <v>2715000</v>
      </c>
      <c r="H15" s="37" t="str">
        <f>'2015'!I59</f>
        <v>запрос котировок</v>
      </c>
    </row>
    <row r="16" spans="1:8" ht="25.5" x14ac:dyDescent="0.2">
      <c r="A16" s="12" t="s">
        <v>266</v>
      </c>
      <c r="B16" s="46"/>
      <c r="C16" s="46"/>
      <c r="D16" s="46"/>
      <c r="E16" s="11" t="s">
        <v>93</v>
      </c>
      <c r="F16" s="37">
        <v>0</v>
      </c>
      <c r="G16" s="37">
        <v>0</v>
      </c>
      <c r="H16" s="37">
        <v>0</v>
      </c>
    </row>
    <row r="17" spans="1:8" ht="63.75" customHeight="1" x14ac:dyDescent="0.2">
      <c r="A17" s="12" t="s">
        <v>267</v>
      </c>
      <c r="B17" s="46"/>
      <c r="C17" s="46"/>
      <c r="D17" s="46"/>
      <c r="E17" s="11" t="s">
        <v>66</v>
      </c>
      <c r="F17" s="37" t="s">
        <v>294</v>
      </c>
      <c r="G17" s="37">
        <f>'2015'!H55+'2015'!H58</f>
        <v>1871060</v>
      </c>
      <c r="H17" s="37" t="s">
        <v>32</v>
      </c>
    </row>
    <row r="18" spans="1:8" ht="63.75" customHeight="1" x14ac:dyDescent="0.2">
      <c r="A18" s="12" t="s">
        <v>268</v>
      </c>
      <c r="B18" s="46"/>
      <c r="C18" s="46"/>
      <c r="D18" s="46"/>
      <c r="E18" s="11" t="s">
        <v>206</v>
      </c>
      <c r="F18" s="37">
        <v>0</v>
      </c>
      <c r="G18" s="37">
        <v>0</v>
      </c>
      <c r="H18" s="37">
        <v>0</v>
      </c>
    </row>
    <row r="19" spans="1:8" ht="63.75" customHeight="1" x14ac:dyDescent="0.2">
      <c r="A19" s="12" t="s">
        <v>269</v>
      </c>
      <c r="B19" s="46"/>
      <c r="C19" s="46"/>
      <c r="D19" s="46"/>
      <c r="E19" s="16" t="s">
        <v>202</v>
      </c>
      <c r="F19" s="37">
        <v>0</v>
      </c>
      <c r="G19" s="37">
        <v>0</v>
      </c>
      <c r="H19" s="37">
        <v>0</v>
      </c>
    </row>
    <row r="20" spans="1:8" ht="63.75" customHeight="1" x14ac:dyDescent="0.2">
      <c r="A20" s="12" t="s">
        <v>270</v>
      </c>
      <c r="B20" s="46"/>
      <c r="C20" s="46"/>
      <c r="D20" s="46"/>
      <c r="E20" s="11" t="s">
        <v>196</v>
      </c>
      <c r="F20" s="37">
        <v>0</v>
      </c>
      <c r="G20" s="38">
        <v>0</v>
      </c>
      <c r="H20" s="37">
        <v>0</v>
      </c>
    </row>
    <row r="21" spans="1:8" ht="63.75" customHeight="1" x14ac:dyDescent="0.2">
      <c r="A21" s="12" t="s">
        <v>271</v>
      </c>
      <c r="B21" s="47"/>
      <c r="C21" s="47"/>
      <c r="D21" s="47"/>
      <c r="E21" s="11" t="s">
        <v>4</v>
      </c>
      <c r="F21" s="37" t="s">
        <v>295</v>
      </c>
      <c r="G21" s="37">
        <f>'2015'!H84+'2015'!H85+'2015'!H86</f>
        <v>7282562.6300000008</v>
      </c>
      <c r="H21" s="37" t="s">
        <v>3</v>
      </c>
    </row>
    <row r="22" spans="1:8" x14ac:dyDescent="0.2">
      <c r="G22" s="36">
        <f>SUM(G12:G21)</f>
        <v>26590140.460000001</v>
      </c>
      <c r="H22" s="5"/>
    </row>
    <row r="23" spans="1:8" x14ac:dyDescent="0.2">
      <c r="G23" s="6"/>
    </row>
    <row r="24" spans="1:8" x14ac:dyDescent="0.2">
      <c r="G24" s="6"/>
    </row>
  </sheetData>
  <mergeCells count="6">
    <mergeCell ref="A6:H6"/>
    <mergeCell ref="A7:H7"/>
    <mergeCell ref="A8:H8"/>
    <mergeCell ref="B12:B21"/>
    <mergeCell ref="C12:C21"/>
    <mergeCell ref="D12:D21"/>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9" zoomScaleNormal="100" zoomScaleSheetLayoutView="100" workbookViewId="0">
      <selection activeCell="D12" sqref="D12:D21"/>
    </sheetView>
  </sheetViews>
  <sheetFormatPr defaultRowHeight="12.75" x14ac:dyDescent="0.2"/>
  <cols>
    <col min="1" max="1" width="7" style="5" customWidth="1"/>
    <col min="2" max="4" width="32" style="1" customWidth="1"/>
    <col min="5" max="5" width="45.28515625" style="3" customWidth="1"/>
    <col min="6" max="6" width="20" style="5" customWidth="1"/>
    <col min="7" max="7" width="20" style="1" customWidth="1"/>
    <col min="8" max="8" width="20" style="4" customWidth="1"/>
    <col min="9" max="16384" width="9.140625" style="1"/>
  </cols>
  <sheetData>
    <row r="1" spans="1:8" x14ac:dyDescent="0.2">
      <c r="H1" s="4" t="s">
        <v>261</v>
      </c>
    </row>
    <row r="2" spans="1:8" x14ac:dyDescent="0.2">
      <c r="H2" s="4" t="s">
        <v>260</v>
      </c>
    </row>
    <row r="3" spans="1:8" x14ac:dyDescent="0.2">
      <c r="H3" s="4" t="s">
        <v>259</v>
      </c>
    </row>
    <row r="4" spans="1:8" s="30" customFormat="1" ht="15.75" x14ac:dyDescent="0.25">
      <c r="A4" s="33"/>
      <c r="E4" s="31"/>
      <c r="F4" s="33"/>
      <c r="H4" s="32"/>
    </row>
    <row r="5" spans="1:8" s="30" customFormat="1" ht="15.75" x14ac:dyDescent="0.25">
      <c r="A5" s="33"/>
      <c r="E5" s="31"/>
      <c r="F5" s="33"/>
      <c r="H5" s="32"/>
    </row>
    <row r="6" spans="1:8" ht="16.5" x14ac:dyDescent="0.25">
      <c r="A6" s="44" t="s">
        <v>258</v>
      </c>
      <c r="B6" s="44"/>
      <c r="C6" s="44"/>
      <c r="D6" s="44"/>
      <c r="E6" s="44"/>
      <c r="F6" s="44"/>
      <c r="G6" s="44"/>
      <c r="H6" s="44"/>
    </row>
    <row r="7" spans="1:8" ht="16.5" x14ac:dyDescent="0.25">
      <c r="A7" s="44" t="s">
        <v>297</v>
      </c>
      <c r="B7" s="44"/>
      <c r="C7" s="44"/>
      <c r="D7" s="44"/>
      <c r="E7" s="44"/>
      <c r="F7" s="44"/>
      <c r="G7" s="44"/>
      <c r="H7" s="44"/>
    </row>
    <row r="8" spans="1:8" ht="16.5" x14ac:dyDescent="0.25">
      <c r="A8" s="44"/>
      <c r="B8" s="44"/>
      <c r="C8" s="44"/>
      <c r="D8" s="44"/>
      <c r="E8" s="44"/>
      <c r="F8" s="44"/>
      <c r="G8" s="44"/>
      <c r="H8" s="44"/>
    </row>
    <row r="9" spans="1:8" s="30" customFormat="1" ht="15.75" x14ac:dyDescent="0.25">
      <c r="A9" s="33"/>
      <c r="E9" s="31"/>
      <c r="F9" s="33"/>
      <c r="H9" s="32"/>
    </row>
    <row r="10" spans="1:8" s="28" customFormat="1" ht="90" x14ac:dyDescent="0.2">
      <c r="A10" s="26" t="s">
        <v>256</v>
      </c>
      <c r="B10" s="26" t="s">
        <v>255</v>
      </c>
      <c r="C10" s="26" t="s">
        <v>254</v>
      </c>
      <c r="D10" s="26" t="s">
        <v>253</v>
      </c>
      <c r="E10" s="26" t="s">
        <v>252</v>
      </c>
      <c r="F10" s="26" t="s">
        <v>251</v>
      </c>
      <c r="G10" s="26" t="s">
        <v>250</v>
      </c>
      <c r="H10" s="26" t="s">
        <v>249</v>
      </c>
    </row>
    <row r="11" spans="1:8" s="22" customFormat="1" ht="11.25" x14ac:dyDescent="0.2">
      <c r="A11" s="27">
        <v>1</v>
      </c>
      <c r="B11" s="27">
        <v>2</v>
      </c>
      <c r="C11" s="27">
        <v>3</v>
      </c>
      <c r="D11" s="27">
        <v>4</v>
      </c>
      <c r="E11" s="26">
        <v>5</v>
      </c>
      <c r="F11" s="27">
        <v>6</v>
      </c>
      <c r="G11" s="27">
        <v>7</v>
      </c>
      <c r="H11" s="26">
        <v>8</v>
      </c>
    </row>
    <row r="12" spans="1:8" s="20" customFormat="1" ht="63.75" x14ac:dyDescent="0.2">
      <c r="A12" s="12" t="s">
        <v>246</v>
      </c>
      <c r="B12" s="45" t="str">
        <f>январь!B12</f>
        <v>МГ Мастах – Берг:е Газопровод-отвод к АГРС с.Люксюгун, Газопровод-отвод к АГР С с. Тыайа, Газопровод-отвод к АГРС с. Чагда, Газопровод-отвод к АГРС с. Арыктах, Газопровод-отвод к АГРС с. Кобяй, МГ Берге – Якутск  (Таас-Тумус-Якутск),  Газопровод-отвод к АГРС с.Ситте, Газопровод-отвод к АГРС  с. Салбанцы, Газопровод-отвод к АГРС  с. Намцы, Газопровод-отвод к АГРС с. Искра МГ Намцы-Хатырык Газопровод-отвод к АГРС: с. Бетюнь Газопровод-отвод к АГРС с.Таастах Газопровод-отвод к АГРС п. Маган Газопровод-отвод к ГРС г. Покровск Газопровод-отвод к АГРС с. Октемцы ГО Покровск-Булгунняхтах Газопровод-отвод к АГРС с Булгунняхтах МГ Булгунняхтах-Улахан-Ан Газопровод-отвод к АГРС с. Улахан-Ан МГ к с. Бердигестях Газопровод-отвод к АГРС с. Бясь-Кюель Газопровод-отвод к АГРС с. Кюерелях Газопровод-отвод к  ГРС-2 МГ «0» км –ГРС-2 – Хатассы Газопровод-отвод к АГРС с.Хатассы Подводный переход МГ через р. Лена МГ Павловск-Майя МГ Майя-Табага Газопровод-отвод к АГРС с. Павловск Газопровод-отвод к АГРС с.Хаптагай Газопровод-отвод к АГРС п. Нижний Бестях Газопровод-отвод к АГРС с. Майа Газопровод-отвод к АГРС с. Табага МГ Майя-Тюнгюлю Газопровод-отвод к АГРС с. Тюнгюлю МГ "УКПГ Отраднинское ГКМ - АГРС г.Ленск"</v>
      </c>
      <c r="C12" s="45" t="str">
        <f>январь!C12</f>
        <v>МГ Мастах-Берге 47 км, МГ Мастах-Берге 86 км,  МГ Мастах-Берге 132 км, МГ Мастах-Берге МГ Берге-Якутск  108 км МГ Берге-Якутск  181 км МГ Берге-Якутск  198 км  ГО Намцы-Хатырык МГ Берге-Якутск  216 км МГ Берге-Якутск  283 км МГ Берге-Якутск  272  км ГО г. Покровск  МГ Булгунняхтах-Улахан-Ан МГ Берге-Якутск 133 км МГ с. Бердигестях МГ с. Бердигестях МГ 0км-ГРС-2-Хатассы МГ Мастах-Берге МГ ГРС-2-Хатассы Подводный переход через р.Лена  МГ Павловск-Майя МГ Майя-Табага МГ Майя-Тюнгюлю УКПГ Отраднинское ГКМ</v>
      </c>
      <c r="D12" s="45" t="str">
        <f>январь!D12</f>
        <v>АГРС с. Люксюгун АГРС с. Тыайа АГРС с. Чагда АГРС с.Арыктах АГРС с.Кобяй ГРС г. Якутск АГРС с.Ситте АГРС с.Салбанцы АГРС с.Намцы АГРС с.Искра ГО с.Хатырык с. Бетюнцы АГРС с. Хатырык АГРС с. Таастах АГРС п. Маган ГРС г. Покровск АГРС с. Октемцы ГО  с. Булгунняхтах ГО с. Улахан-Ан АГРС с. Улахан-Ан ГО с. Кюерелях АГРС с. Бясь-Кюель АГРС с. Кюерелях ГРС-2 г.Якутск ГО с.Хатассы АГРС с. Хатассы МГ Павловск-Майя ГО с. Майя ГО с. Табага АГРС с.Павловск АГРС с. Хаптагай АГРС п.Н. Бестях АГРС с. Майя АГРС с.Табага Газопровод-отвод к АГРС с. Тюнгюлю АГРС с.Тюнгюлю АГРС г.Ленск</v>
      </c>
      <c r="E12" s="16" t="s">
        <v>51</v>
      </c>
      <c r="F12" s="37"/>
      <c r="G12" s="37">
        <f>январь!G12+февраль!G12+март!G12</f>
        <v>18851600.725219999</v>
      </c>
      <c r="H12" s="37"/>
    </row>
    <row r="13" spans="1:8" ht="38.25" x14ac:dyDescent="0.2">
      <c r="A13" s="12" t="s">
        <v>263</v>
      </c>
      <c r="B13" s="46"/>
      <c r="C13" s="46"/>
      <c r="D13" s="46"/>
      <c r="E13" s="16" t="s">
        <v>57</v>
      </c>
      <c r="F13" s="37"/>
      <c r="G13" s="37">
        <f>январь!G13+февраль!G13+март!G13</f>
        <v>6993543</v>
      </c>
      <c r="H13" s="37"/>
    </row>
    <row r="14" spans="1:8" ht="51" customHeight="1" x14ac:dyDescent="0.2">
      <c r="A14" s="12" t="s">
        <v>264</v>
      </c>
      <c r="B14" s="46"/>
      <c r="C14" s="46"/>
      <c r="D14" s="46"/>
      <c r="E14" s="16" t="s">
        <v>75</v>
      </c>
      <c r="F14" s="37"/>
      <c r="G14" s="37">
        <f>январь!G14+февраль!G14+март!G14</f>
        <v>1109387.1100000001</v>
      </c>
      <c r="H14" s="37"/>
    </row>
    <row r="15" spans="1:8" ht="51" customHeight="1" x14ac:dyDescent="0.2">
      <c r="A15" s="12" t="s">
        <v>265</v>
      </c>
      <c r="B15" s="46"/>
      <c r="C15" s="46"/>
      <c r="D15" s="46"/>
      <c r="E15" s="11" t="s">
        <v>61</v>
      </c>
      <c r="F15" s="37"/>
      <c r="G15" s="37">
        <f>январь!G15+февраль!G15+март!G15</f>
        <v>7001397.7999999998</v>
      </c>
      <c r="H15" s="37"/>
    </row>
    <row r="16" spans="1:8" ht="51" customHeight="1" x14ac:dyDescent="0.2">
      <c r="A16" s="12" t="s">
        <v>266</v>
      </c>
      <c r="B16" s="46"/>
      <c r="C16" s="46"/>
      <c r="D16" s="46"/>
      <c r="E16" s="11" t="s">
        <v>93</v>
      </c>
      <c r="F16" s="37"/>
      <c r="G16" s="37">
        <f>январь!G16+февраль!G16+март!G16</f>
        <v>0</v>
      </c>
      <c r="H16" s="37"/>
    </row>
    <row r="17" spans="1:8" ht="51" customHeight="1" x14ac:dyDescent="0.2">
      <c r="A17" s="12" t="s">
        <v>267</v>
      </c>
      <c r="B17" s="46"/>
      <c r="C17" s="46"/>
      <c r="D17" s="46"/>
      <c r="E17" s="11" t="s">
        <v>66</v>
      </c>
      <c r="F17" s="37"/>
      <c r="G17" s="37">
        <f>январь!G17+февраль!G17+март!G17</f>
        <v>3886038</v>
      </c>
      <c r="H17" s="37"/>
    </row>
    <row r="18" spans="1:8" ht="51" customHeight="1" x14ac:dyDescent="0.2">
      <c r="A18" s="12" t="s">
        <v>268</v>
      </c>
      <c r="B18" s="46"/>
      <c r="C18" s="46"/>
      <c r="D18" s="46"/>
      <c r="E18" s="11" t="s">
        <v>206</v>
      </c>
      <c r="F18" s="37"/>
      <c r="G18" s="37">
        <f>январь!G18+февраль!G18+март!G18</f>
        <v>1552338.17</v>
      </c>
      <c r="H18" s="37"/>
    </row>
    <row r="19" spans="1:8" ht="51" customHeight="1" x14ac:dyDescent="0.2">
      <c r="A19" s="12" t="s">
        <v>269</v>
      </c>
      <c r="B19" s="46"/>
      <c r="C19" s="46"/>
      <c r="D19" s="46"/>
      <c r="E19" s="16" t="s">
        <v>202</v>
      </c>
      <c r="F19" s="37"/>
      <c r="G19" s="37">
        <f>январь!G19+февраль!G19+март!G19</f>
        <v>480000</v>
      </c>
      <c r="H19" s="37"/>
    </row>
    <row r="20" spans="1:8" ht="51" customHeight="1" x14ac:dyDescent="0.2">
      <c r="A20" s="12" t="s">
        <v>270</v>
      </c>
      <c r="B20" s="46"/>
      <c r="C20" s="46"/>
      <c r="D20" s="46"/>
      <c r="E20" s="11" t="s">
        <v>196</v>
      </c>
      <c r="F20" s="37"/>
      <c r="G20" s="37">
        <f>январь!G20+февраль!G20+март!G20</f>
        <v>2235114.36</v>
      </c>
      <c r="H20" s="37"/>
    </row>
    <row r="21" spans="1:8" ht="51" customHeight="1" x14ac:dyDescent="0.2">
      <c r="A21" s="12" t="s">
        <v>271</v>
      </c>
      <c r="B21" s="47"/>
      <c r="C21" s="47"/>
      <c r="D21" s="47"/>
      <c r="E21" s="11" t="s">
        <v>4</v>
      </c>
      <c r="F21" s="37"/>
      <c r="G21" s="37">
        <f>январь!G21+февраль!G21+март!G21</f>
        <v>8932743.8617996015</v>
      </c>
      <c r="H21" s="37"/>
    </row>
    <row r="22" spans="1:8" x14ac:dyDescent="0.2">
      <c r="G22" s="36">
        <f>SUM(G12:G21)</f>
        <v>51042163.027019605</v>
      </c>
      <c r="H22" s="5"/>
    </row>
    <row r="23" spans="1:8" x14ac:dyDescent="0.2">
      <c r="G23" s="6"/>
    </row>
    <row r="24" spans="1:8" x14ac:dyDescent="0.2">
      <c r="G24" s="6"/>
    </row>
  </sheetData>
  <mergeCells count="6">
    <mergeCell ref="A6:H6"/>
    <mergeCell ref="A7:H7"/>
    <mergeCell ref="A8:H8"/>
    <mergeCell ref="B12:B21"/>
    <mergeCell ref="C12:C21"/>
    <mergeCell ref="D12:D21"/>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6" zoomScaleNormal="100" zoomScaleSheetLayoutView="100" workbookViewId="0">
      <selection activeCell="E32" sqref="E31:E32"/>
    </sheetView>
  </sheetViews>
  <sheetFormatPr defaultRowHeight="12.75" x14ac:dyDescent="0.2"/>
  <cols>
    <col min="1" max="1" width="7" style="5" customWidth="1"/>
    <col min="2" max="4" width="29.5703125" style="1" customWidth="1"/>
    <col min="5" max="5" width="45.28515625" style="3" customWidth="1"/>
    <col min="6" max="6" width="20" style="5" customWidth="1"/>
    <col min="7" max="7" width="20" style="1" customWidth="1"/>
    <col min="8" max="8" width="20" style="4" customWidth="1"/>
    <col min="9" max="16384" width="9.140625" style="1"/>
  </cols>
  <sheetData>
    <row r="1" spans="1:8" x14ac:dyDescent="0.2">
      <c r="H1" s="4" t="s">
        <v>261</v>
      </c>
    </row>
    <row r="2" spans="1:8" x14ac:dyDescent="0.2">
      <c r="H2" s="4" t="s">
        <v>260</v>
      </c>
    </row>
    <row r="3" spans="1:8" x14ac:dyDescent="0.2">
      <c r="H3" s="4" t="s">
        <v>259</v>
      </c>
    </row>
    <row r="4" spans="1:8" s="30" customFormat="1" ht="15.75" x14ac:dyDescent="0.25">
      <c r="A4" s="33"/>
      <c r="E4" s="31"/>
      <c r="F4" s="33"/>
      <c r="H4" s="32"/>
    </row>
    <row r="5" spans="1:8" s="30" customFormat="1" ht="15.75" x14ac:dyDescent="0.25">
      <c r="A5" s="33"/>
      <c r="E5" s="31"/>
      <c r="F5" s="33"/>
      <c r="H5" s="32"/>
    </row>
    <row r="6" spans="1:8" ht="16.5" x14ac:dyDescent="0.25">
      <c r="A6" s="44" t="s">
        <v>258</v>
      </c>
      <c r="B6" s="44"/>
      <c r="C6" s="44"/>
      <c r="D6" s="44"/>
      <c r="E6" s="44"/>
      <c r="F6" s="44"/>
      <c r="G6" s="44"/>
      <c r="H6" s="44"/>
    </row>
    <row r="7" spans="1:8" ht="16.5" x14ac:dyDescent="0.25">
      <c r="A7" s="44" t="s">
        <v>298</v>
      </c>
      <c r="B7" s="44"/>
      <c r="C7" s="44"/>
      <c r="D7" s="44"/>
      <c r="E7" s="44"/>
      <c r="F7" s="44"/>
      <c r="G7" s="44"/>
      <c r="H7" s="44"/>
    </row>
    <row r="8" spans="1:8" ht="16.5" x14ac:dyDescent="0.25">
      <c r="A8" s="44"/>
      <c r="B8" s="44"/>
      <c r="C8" s="44"/>
      <c r="D8" s="44"/>
      <c r="E8" s="44"/>
      <c r="F8" s="44"/>
      <c r="G8" s="44"/>
      <c r="H8" s="44"/>
    </row>
    <row r="9" spans="1:8" s="30" customFormat="1" ht="15.75" x14ac:dyDescent="0.25">
      <c r="A9" s="33"/>
      <c r="E9" s="31"/>
      <c r="F9" s="33"/>
      <c r="H9" s="32"/>
    </row>
    <row r="10" spans="1:8" s="28" customFormat="1" ht="90" x14ac:dyDescent="0.2">
      <c r="A10" s="26" t="s">
        <v>256</v>
      </c>
      <c r="B10" s="26" t="s">
        <v>255</v>
      </c>
      <c r="C10" s="26" t="s">
        <v>254</v>
      </c>
      <c r="D10" s="26" t="s">
        <v>253</v>
      </c>
      <c r="E10" s="26" t="s">
        <v>252</v>
      </c>
      <c r="F10" s="26" t="s">
        <v>251</v>
      </c>
      <c r="G10" s="26" t="s">
        <v>250</v>
      </c>
      <c r="H10" s="26" t="s">
        <v>249</v>
      </c>
    </row>
    <row r="11" spans="1:8" s="22" customFormat="1" ht="11.25" x14ac:dyDescent="0.2">
      <c r="A11" s="27">
        <v>1</v>
      </c>
      <c r="B11" s="27">
        <v>2</v>
      </c>
      <c r="C11" s="27">
        <v>3</v>
      </c>
      <c r="D11" s="27">
        <v>4</v>
      </c>
      <c r="E11" s="26">
        <v>5</v>
      </c>
      <c r="F11" s="27">
        <v>6</v>
      </c>
      <c r="G11" s="27">
        <v>7</v>
      </c>
      <c r="H11" s="26">
        <v>8</v>
      </c>
    </row>
    <row r="12" spans="1:8" s="20" customFormat="1" ht="63.75" x14ac:dyDescent="0.2">
      <c r="A12" s="12" t="s">
        <v>246</v>
      </c>
      <c r="B12" s="45" t="str">
        <f>январь!B12</f>
        <v>МГ Мастах – Берг:е Газопровод-отвод к АГРС с.Люксюгун, Газопровод-отвод к АГР С с. Тыайа, Газопровод-отвод к АГРС с. Чагда, Газопровод-отвод к АГРС с. Арыктах, Газопровод-отвод к АГРС с. Кобяй, МГ Берге – Якутск  (Таас-Тумус-Якутск),  Газопровод-отвод к АГРС с.Ситте, Газопровод-отвод к АГРС  с. Салбанцы, Газопровод-отвод к АГРС  с. Намцы, Газопровод-отвод к АГРС с. Искра МГ Намцы-Хатырык Газопровод-отвод к АГРС: с. Бетюнь Газопровод-отвод к АГРС с.Таастах Газопровод-отвод к АГРС п. Маган Газопровод-отвод к ГРС г. Покровск Газопровод-отвод к АГРС с. Октемцы ГО Покровск-Булгунняхтах Газопровод-отвод к АГРС с Булгунняхтах МГ Булгунняхтах-Улахан-Ан Газопровод-отвод к АГРС с. Улахан-Ан МГ к с. Бердигестях Газопровод-отвод к АГРС с. Бясь-Кюель Газопровод-отвод к АГРС с. Кюерелях Газопровод-отвод к  ГРС-2 МГ «0» км –ГРС-2 – Хатассы Газопровод-отвод к АГРС с.Хатассы Подводный переход МГ через р. Лена МГ Павловск-Майя МГ Майя-Табага Газопровод-отвод к АГРС с. Павловск Газопровод-отвод к АГРС с.Хаптагай Газопровод-отвод к АГРС п. Нижний Бестях Газопровод-отвод к АГРС с. Майа Газопровод-отвод к АГРС с. Табага МГ Майя-Тюнгюлю Газопровод-отвод к АГРС с. Тюнгюлю МГ "УКПГ Отраднинское ГКМ - АГРС г.Ленск"</v>
      </c>
      <c r="C12" s="45" t="str">
        <f>январь!C12</f>
        <v>МГ Мастах-Берге 47 км, МГ Мастах-Берге 86 км,  МГ Мастах-Берге 132 км, МГ Мастах-Берге МГ Берге-Якутск  108 км МГ Берге-Якутск  181 км МГ Берге-Якутск  198 км  ГО Намцы-Хатырык МГ Берге-Якутск  216 км МГ Берге-Якутск  283 км МГ Берге-Якутск  272  км ГО г. Покровск  МГ Булгунняхтах-Улахан-Ан МГ Берге-Якутск 133 км МГ с. Бердигестях МГ с. Бердигестях МГ 0км-ГРС-2-Хатассы МГ Мастах-Берге МГ ГРС-2-Хатассы Подводный переход через р.Лена  МГ Павловск-Майя МГ Майя-Табага МГ Майя-Тюнгюлю УКПГ Отраднинское ГКМ</v>
      </c>
      <c r="D12" s="45" t="str">
        <f>январь!D12</f>
        <v>АГРС с. Люксюгун АГРС с. Тыайа АГРС с. Чагда АГРС с.Арыктах АГРС с.Кобяй ГРС г. Якутск АГРС с.Ситте АГРС с.Салбанцы АГРС с.Намцы АГРС с.Искра ГО с.Хатырык с. Бетюнцы АГРС с. Хатырык АГРС с. Таастах АГРС п. Маган ГРС г. Покровск АГРС с. Октемцы ГО  с. Булгунняхтах ГО с. Улахан-Ан АГРС с. Улахан-Ан ГО с. Кюерелях АГРС с. Бясь-Кюель АГРС с. Кюерелях ГРС-2 г.Якутск ГО с.Хатассы АГРС с. Хатассы МГ Павловск-Майя ГО с. Майя ГО с. Табага АГРС с.Павловск АГРС с. Хаптагай АГРС п.Н. Бестях АГРС с. Майя АГРС с.Табага Газопровод-отвод к АГРС с. Тюнгюлю АГРС с.Тюнгюлю АГРС г.Ленск</v>
      </c>
      <c r="E12" s="16" t="s">
        <v>51</v>
      </c>
      <c r="F12" s="37"/>
      <c r="G12" s="37">
        <f>апрель!G12+май!G12+июнь!G12</f>
        <v>6222541.9800000004</v>
      </c>
      <c r="H12" s="37"/>
    </row>
    <row r="13" spans="1:8" ht="38.25" x14ac:dyDescent="0.2">
      <c r="A13" s="12" t="s">
        <v>263</v>
      </c>
      <c r="B13" s="46"/>
      <c r="C13" s="46"/>
      <c r="D13" s="46"/>
      <c r="E13" s="16" t="s">
        <v>57</v>
      </c>
      <c r="F13" s="37"/>
      <c r="G13" s="37">
        <f>апрель!G13+май!G13+июнь!G13</f>
        <v>8868629.0999999996</v>
      </c>
      <c r="H13" s="37"/>
    </row>
    <row r="14" spans="1:8" ht="56.25" customHeight="1" x14ac:dyDescent="0.2">
      <c r="A14" s="12" t="s">
        <v>264</v>
      </c>
      <c r="B14" s="46"/>
      <c r="C14" s="46"/>
      <c r="D14" s="46"/>
      <c r="E14" s="16" t="s">
        <v>75</v>
      </c>
      <c r="F14" s="37"/>
      <c r="G14" s="37">
        <f>апрель!G14+май!G14+июнь!G14</f>
        <v>0</v>
      </c>
      <c r="H14" s="37"/>
    </row>
    <row r="15" spans="1:8" ht="56.25" customHeight="1" x14ac:dyDescent="0.2">
      <c r="A15" s="12" t="s">
        <v>265</v>
      </c>
      <c r="B15" s="46"/>
      <c r="C15" s="46"/>
      <c r="D15" s="46"/>
      <c r="E15" s="11" t="s">
        <v>61</v>
      </c>
      <c r="F15" s="37"/>
      <c r="G15" s="37">
        <f>апрель!G15+май!G15+июнь!G15</f>
        <v>13175126</v>
      </c>
      <c r="H15" s="37"/>
    </row>
    <row r="16" spans="1:8" ht="56.25" customHeight="1" x14ac:dyDescent="0.2">
      <c r="A16" s="12" t="s">
        <v>266</v>
      </c>
      <c r="B16" s="46"/>
      <c r="C16" s="46"/>
      <c r="D16" s="46"/>
      <c r="E16" s="11" t="s">
        <v>93</v>
      </c>
      <c r="F16" s="37"/>
      <c r="G16" s="37">
        <f>апрель!G16+май!G16+июнь!G16</f>
        <v>0</v>
      </c>
      <c r="H16" s="37"/>
    </row>
    <row r="17" spans="1:8" ht="56.25" customHeight="1" x14ac:dyDescent="0.2">
      <c r="A17" s="12" t="s">
        <v>267</v>
      </c>
      <c r="B17" s="46"/>
      <c r="C17" s="46"/>
      <c r="D17" s="46"/>
      <c r="E17" s="11" t="s">
        <v>66</v>
      </c>
      <c r="F17" s="37"/>
      <c r="G17" s="37">
        <f>апрель!G17+май!G17+июнь!G17</f>
        <v>5781657</v>
      </c>
      <c r="H17" s="37"/>
    </row>
    <row r="18" spans="1:8" ht="56.25" customHeight="1" x14ac:dyDescent="0.2">
      <c r="A18" s="12" t="s">
        <v>268</v>
      </c>
      <c r="B18" s="46"/>
      <c r="C18" s="46"/>
      <c r="D18" s="46"/>
      <c r="E18" s="11" t="s">
        <v>206</v>
      </c>
      <c r="F18" s="37"/>
      <c r="G18" s="37">
        <f>апрель!G18+май!G18+июнь!G18</f>
        <v>0</v>
      </c>
      <c r="H18" s="37"/>
    </row>
    <row r="19" spans="1:8" ht="56.25" customHeight="1" x14ac:dyDescent="0.2">
      <c r="A19" s="12" t="s">
        <v>269</v>
      </c>
      <c r="B19" s="46"/>
      <c r="C19" s="46"/>
      <c r="D19" s="46"/>
      <c r="E19" s="16" t="s">
        <v>202</v>
      </c>
      <c r="F19" s="37"/>
      <c r="G19" s="37">
        <f>апрель!G19+май!G19+июнь!G19</f>
        <v>0</v>
      </c>
      <c r="H19" s="37"/>
    </row>
    <row r="20" spans="1:8" ht="56.25" customHeight="1" x14ac:dyDescent="0.2">
      <c r="A20" s="12" t="s">
        <v>270</v>
      </c>
      <c r="B20" s="46"/>
      <c r="C20" s="46"/>
      <c r="D20" s="46"/>
      <c r="E20" s="11" t="s">
        <v>196</v>
      </c>
      <c r="F20" s="37"/>
      <c r="G20" s="37">
        <f>апрель!G20+май!G20+июнь!G20</f>
        <v>0</v>
      </c>
      <c r="H20" s="37"/>
    </row>
    <row r="21" spans="1:8" ht="56.25" customHeight="1" x14ac:dyDescent="0.2">
      <c r="A21" s="12" t="s">
        <v>271</v>
      </c>
      <c r="B21" s="47"/>
      <c r="C21" s="47"/>
      <c r="D21" s="47"/>
      <c r="E21" s="11" t="s">
        <v>4</v>
      </c>
      <c r="F21" s="37"/>
      <c r="G21" s="37">
        <f>апрель!G21+май!G21+июнь!G21</f>
        <v>9318161.4496800005</v>
      </c>
      <c r="H21" s="37"/>
    </row>
    <row r="22" spans="1:8" x14ac:dyDescent="0.2">
      <c r="G22" s="36">
        <f>SUM(G12:G21)</f>
        <v>43366115.529679999</v>
      </c>
      <c r="H22" s="5"/>
    </row>
    <row r="23" spans="1:8" x14ac:dyDescent="0.2">
      <c r="G23" s="6"/>
    </row>
    <row r="24" spans="1:8" x14ac:dyDescent="0.2">
      <c r="G24" s="6"/>
    </row>
  </sheetData>
  <mergeCells count="6">
    <mergeCell ref="A6:H6"/>
    <mergeCell ref="A7:H7"/>
    <mergeCell ref="A8:H8"/>
    <mergeCell ref="B12:B21"/>
    <mergeCell ref="C12:C21"/>
    <mergeCell ref="D12:D21"/>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9" zoomScaleNormal="100" zoomScaleSheetLayoutView="100" workbookViewId="0">
      <selection activeCell="E35" sqref="E35"/>
    </sheetView>
  </sheetViews>
  <sheetFormatPr defaultRowHeight="12.75" x14ac:dyDescent="0.2"/>
  <cols>
    <col min="1" max="1" width="7" style="5" customWidth="1"/>
    <col min="2" max="4" width="30.85546875" style="1" customWidth="1"/>
    <col min="5" max="5" width="45.28515625" style="3" customWidth="1"/>
    <col min="6" max="6" width="20" style="5" customWidth="1"/>
    <col min="7" max="7" width="20" style="1" customWidth="1"/>
    <col min="8" max="8" width="20" style="4" customWidth="1"/>
    <col min="9" max="16384" width="9.140625" style="1"/>
  </cols>
  <sheetData>
    <row r="1" spans="1:8" x14ac:dyDescent="0.2">
      <c r="H1" s="4" t="s">
        <v>261</v>
      </c>
    </row>
    <row r="2" spans="1:8" x14ac:dyDescent="0.2">
      <c r="H2" s="4" t="s">
        <v>260</v>
      </c>
    </row>
    <row r="3" spans="1:8" x14ac:dyDescent="0.2">
      <c r="H3" s="4" t="s">
        <v>259</v>
      </c>
    </row>
    <row r="4" spans="1:8" s="30" customFormat="1" ht="15.75" x14ac:dyDescent="0.25">
      <c r="A4" s="33"/>
      <c r="E4" s="31"/>
      <c r="F4" s="33"/>
      <c r="H4" s="32"/>
    </row>
    <row r="5" spans="1:8" s="30" customFormat="1" ht="15.75" x14ac:dyDescent="0.25">
      <c r="A5" s="33"/>
      <c r="E5" s="31"/>
      <c r="F5" s="33"/>
      <c r="H5" s="32"/>
    </row>
    <row r="6" spans="1:8" ht="16.5" x14ac:dyDescent="0.25">
      <c r="A6" s="44" t="s">
        <v>258</v>
      </c>
      <c r="B6" s="44"/>
      <c r="C6" s="44"/>
      <c r="D6" s="44"/>
      <c r="E6" s="44"/>
      <c r="F6" s="44"/>
      <c r="G6" s="44"/>
      <c r="H6" s="44"/>
    </row>
    <row r="7" spans="1:8" ht="16.5" x14ac:dyDescent="0.25">
      <c r="A7" s="44" t="s">
        <v>299</v>
      </c>
      <c r="B7" s="44"/>
      <c r="C7" s="44"/>
      <c r="D7" s="44"/>
      <c r="E7" s="44"/>
      <c r="F7" s="44"/>
      <c r="G7" s="44"/>
      <c r="H7" s="44"/>
    </row>
    <row r="8" spans="1:8" ht="16.5" x14ac:dyDescent="0.25">
      <c r="A8" s="44"/>
      <c r="B8" s="44"/>
      <c r="C8" s="44"/>
      <c r="D8" s="44"/>
      <c r="E8" s="44"/>
      <c r="F8" s="44"/>
      <c r="G8" s="44"/>
      <c r="H8" s="44"/>
    </row>
    <row r="9" spans="1:8" s="30" customFormat="1" ht="15.75" x14ac:dyDescent="0.25">
      <c r="A9" s="33"/>
      <c r="E9" s="31"/>
      <c r="F9" s="33"/>
      <c r="H9" s="32"/>
    </row>
    <row r="10" spans="1:8" s="28" customFormat="1" ht="90" x14ac:dyDescent="0.2">
      <c r="A10" s="26" t="s">
        <v>256</v>
      </c>
      <c r="B10" s="26" t="s">
        <v>255</v>
      </c>
      <c r="C10" s="26" t="s">
        <v>254</v>
      </c>
      <c r="D10" s="26" t="s">
        <v>253</v>
      </c>
      <c r="E10" s="26" t="s">
        <v>252</v>
      </c>
      <c r="F10" s="26" t="s">
        <v>251</v>
      </c>
      <c r="G10" s="26" t="s">
        <v>250</v>
      </c>
      <c r="H10" s="26" t="s">
        <v>249</v>
      </c>
    </row>
    <row r="11" spans="1:8" s="22" customFormat="1" ht="11.25" x14ac:dyDescent="0.2">
      <c r="A11" s="27">
        <v>1</v>
      </c>
      <c r="B11" s="27">
        <v>2</v>
      </c>
      <c r="C11" s="27">
        <v>3</v>
      </c>
      <c r="D11" s="27">
        <v>4</v>
      </c>
      <c r="E11" s="26">
        <v>5</v>
      </c>
      <c r="F11" s="27">
        <v>6</v>
      </c>
      <c r="G11" s="27">
        <v>7</v>
      </c>
      <c r="H11" s="26">
        <v>8</v>
      </c>
    </row>
    <row r="12" spans="1:8" s="20" customFormat="1" ht="63.75" x14ac:dyDescent="0.2">
      <c r="A12" s="12" t="s">
        <v>246</v>
      </c>
      <c r="B12" s="45" t="str">
        <f>январь!B12</f>
        <v>МГ Мастах – Берг:е Газопровод-отвод к АГРС с.Люксюгун, Газопровод-отвод к АГР С с. Тыайа, Газопровод-отвод к АГРС с. Чагда, Газопровод-отвод к АГРС с. Арыктах, Газопровод-отвод к АГРС с. Кобяй, МГ Берге – Якутск  (Таас-Тумус-Якутск),  Газопровод-отвод к АГРС с.Ситте, Газопровод-отвод к АГРС  с. Салбанцы, Газопровод-отвод к АГРС  с. Намцы, Газопровод-отвод к АГРС с. Искра МГ Намцы-Хатырык Газопровод-отвод к АГРС: с. Бетюнь Газопровод-отвод к АГРС с.Таастах Газопровод-отвод к АГРС п. Маган Газопровод-отвод к ГРС г. Покровск Газопровод-отвод к АГРС с. Октемцы ГО Покровск-Булгунняхтах Газопровод-отвод к АГРС с Булгунняхтах МГ Булгунняхтах-Улахан-Ан Газопровод-отвод к АГРС с. Улахан-Ан МГ к с. Бердигестях Газопровод-отвод к АГРС с. Бясь-Кюель Газопровод-отвод к АГРС с. Кюерелях Газопровод-отвод к  ГРС-2 МГ «0» км –ГРС-2 – Хатассы Газопровод-отвод к АГРС с.Хатассы Подводный переход МГ через р. Лена МГ Павловск-Майя МГ Майя-Табага Газопровод-отвод к АГРС с. Павловск Газопровод-отвод к АГРС с.Хаптагай Газопровод-отвод к АГРС п. Нижний Бестях Газопровод-отвод к АГРС с. Майа Газопровод-отвод к АГРС с. Табага МГ Майя-Тюнгюлю Газопровод-отвод к АГРС с. Тюнгюлю МГ "УКПГ Отраднинское ГКМ - АГРС г.Ленск"</v>
      </c>
      <c r="C12" s="45" t="str">
        <f>январь!C12</f>
        <v>МГ Мастах-Берге 47 км, МГ Мастах-Берге 86 км,  МГ Мастах-Берге 132 км, МГ Мастах-Берге МГ Берге-Якутск  108 км МГ Берге-Якутск  181 км МГ Берге-Якутск  198 км  ГО Намцы-Хатырык МГ Берге-Якутск  216 км МГ Берге-Якутск  283 км МГ Берге-Якутск  272  км ГО г. Покровск  МГ Булгунняхтах-Улахан-Ан МГ Берге-Якутск 133 км МГ с. Бердигестях МГ с. Бердигестях МГ 0км-ГРС-2-Хатассы МГ Мастах-Берге МГ ГРС-2-Хатассы Подводный переход через р.Лена  МГ Павловск-Майя МГ Майя-Табага МГ Майя-Тюнгюлю УКПГ Отраднинское ГКМ</v>
      </c>
      <c r="D12" s="45" t="str">
        <f>январь!D12</f>
        <v>АГРС с. Люксюгун АГРС с. Тыайа АГРС с. Чагда АГРС с.Арыктах АГРС с.Кобяй ГРС г. Якутск АГРС с.Ситте АГРС с.Салбанцы АГРС с.Намцы АГРС с.Искра ГО с.Хатырык с. Бетюнцы АГРС с. Хатырык АГРС с. Таастах АГРС п. Маган ГРС г. Покровск АГРС с. Октемцы ГО  с. Булгунняхтах ГО с. Улахан-Ан АГРС с. Улахан-Ан ГО с. Кюерелях АГРС с. Бясь-Кюель АГРС с. Кюерелях ГРС-2 г.Якутск ГО с.Хатассы АГРС с. Хатассы МГ Павловск-Майя ГО с. Майя ГО с. Табага АГРС с.Павловск АГРС с. Хаптагай АГРС п.Н. Бестях АГРС с. Майя АГРС с.Табага Газопровод-отвод к АГРС с. Тюнгюлю АГРС с.Тюнгюлю АГРС г.Ленск</v>
      </c>
      <c r="E12" s="16" t="s">
        <v>51</v>
      </c>
      <c r="F12" s="37"/>
      <c r="G12" s="37">
        <f>июль!G12+август!G12+сентябрь!G12</f>
        <v>3344554.88</v>
      </c>
      <c r="H12" s="37"/>
    </row>
    <row r="13" spans="1:8" ht="38.25" x14ac:dyDescent="0.2">
      <c r="A13" s="12" t="s">
        <v>263</v>
      </c>
      <c r="B13" s="46"/>
      <c r="C13" s="46"/>
      <c r="D13" s="46"/>
      <c r="E13" s="16" t="s">
        <v>57</v>
      </c>
      <c r="F13" s="37"/>
      <c r="G13" s="37">
        <f>июль!G13+август!G13+сентябрь!G13</f>
        <v>1140432.51</v>
      </c>
      <c r="H13" s="37"/>
    </row>
    <row r="14" spans="1:8" ht="58.5" customHeight="1" x14ac:dyDescent="0.2">
      <c r="A14" s="12" t="s">
        <v>264</v>
      </c>
      <c r="B14" s="46"/>
      <c r="C14" s="46"/>
      <c r="D14" s="46"/>
      <c r="E14" s="16" t="s">
        <v>75</v>
      </c>
      <c r="F14" s="37"/>
      <c r="G14" s="37">
        <f>июль!G14+август!G14+сентябрь!G14</f>
        <v>0</v>
      </c>
      <c r="H14" s="37"/>
    </row>
    <row r="15" spans="1:8" ht="58.5" customHeight="1" x14ac:dyDescent="0.2">
      <c r="A15" s="12" t="s">
        <v>265</v>
      </c>
      <c r="B15" s="46"/>
      <c r="C15" s="46"/>
      <c r="D15" s="46"/>
      <c r="E15" s="11" t="s">
        <v>61</v>
      </c>
      <c r="F15" s="37"/>
      <c r="G15" s="37">
        <f>июль!G15+август!G15+сентябрь!G15</f>
        <v>899000</v>
      </c>
      <c r="H15" s="37"/>
    </row>
    <row r="16" spans="1:8" ht="58.5" customHeight="1" x14ac:dyDescent="0.2">
      <c r="A16" s="12" t="s">
        <v>266</v>
      </c>
      <c r="B16" s="46"/>
      <c r="C16" s="46"/>
      <c r="D16" s="46"/>
      <c r="E16" s="11" t="s">
        <v>93</v>
      </c>
      <c r="F16" s="37"/>
      <c r="G16" s="37">
        <f>июль!G16+август!G16+сентябрь!G16</f>
        <v>0</v>
      </c>
      <c r="H16" s="37"/>
    </row>
    <row r="17" spans="1:8" ht="58.5" customHeight="1" x14ac:dyDescent="0.2">
      <c r="A17" s="12" t="s">
        <v>267</v>
      </c>
      <c r="B17" s="46"/>
      <c r="C17" s="46"/>
      <c r="D17" s="46"/>
      <c r="E17" s="11" t="s">
        <v>66</v>
      </c>
      <c r="F17" s="37"/>
      <c r="G17" s="37">
        <f>июль!G17+август!G17+сентябрь!G17</f>
        <v>800000</v>
      </c>
      <c r="H17" s="37"/>
    </row>
    <row r="18" spans="1:8" ht="58.5" customHeight="1" x14ac:dyDescent="0.2">
      <c r="A18" s="12" t="s">
        <v>268</v>
      </c>
      <c r="B18" s="46"/>
      <c r="C18" s="46"/>
      <c r="D18" s="46"/>
      <c r="E18" s="11" t="s">
        <v>206</v>
      </c>
      <c r="F18" s="37"/>
      <c r="G18" s="37">
        <f>июль!G18+август!G18+сентябрь!G18</f>
        <v>0</v>
      </c>
      <c r="H18" s="37"/>
    </row>
    <row r="19" spans="1:8" x14ac:dyDescent="0.2">
      <c r="A19" s="12" t="s">
        <v>269</v>
      </c>
      <c r="B19" s="46"/>
      <c r="C19" s="46"/>
      <c r="D19" s="46"/>
      <c r="E19" s="16" t="s">
        <v>202</v>
      </c>
      <c r="F19" s="37"/>
      <c r="G19" s="37">
        <f>июль!G19+август!G19+сентябрь!G19</f>
        <v>0</v>
      </c>
      <c r="H19" s="37"/>
    </row>
    <row r="20" spans="1:8" ht="58.5" customHeight="1" x14ac:dyDescent="0.2">
      <c r="A20" s="12" t="s">
        <v>270</v>
      </c>
      <c r="B20" s="46"/>
      <c r="C20" s="46"/>
      <c r="D20" s="46"/>
      <c r="E20" s="11" t="s">
        <v>196</v>
      </c>
      <c r="F20" s="37"/>
      <c r="G20" s="37">
        <f>июль!G20+август!G20+сентябрь!G20</f>
        <v>0</v>
      </c>
      <c r="H20" s="37"/>
    </row>
    <row r="21" spans="1:8" ht="37.5" customHeight="1" x14ac:dyDescent="0.2">
      <c r="A21" s="12" t="s">
        <v>271</v>
      </c>
      <c r="B21" s="47"/>
      <c r="C21" s="47"/>
      <c r="D21" s="47"/>
      <c r="E21" s="11" t="s">
        <v>4</v>
      </c>
      <c r="F21" s="37"/>
      <c r="G21" s="37">
        <f>июль!G21+август!G21+сентябрь!G21</f>
        <v>0</v>
      </c>
      <c r="H21" s="37"/>
    </row>
    <row r="22" spans="1:8" x14ac:dyDescent="0.2">
      <c r="G22" s="36">
        <f>SUM(G12:G21)</f>
        <v>6183987.3899999997</v>
      </c>
      <c r="H22" s="5"/>
    </row>
    <row r="23" spans="1:8" x14ac:dyDescent="0.2">
      <c r="G23" s="6"/>
    </row>
    <row r="24" spans="1:8" x14ac:dyDescent="0.2">
      <c r="G24" s="6"/>
    </row>
  </sheetData>
  <mergeCells count="6">
    <mergeCell ref="A6:H6"/>
    <mergeCell ref="A7:H7"/>
    <mergeCell ref="A8:H8"/>
    <mergeCell ref="B12:B21"/>
    <mergeCell ref="C12:C21"/>
    <mergeCell ref="D12:D21"/>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3" zoomScaleNormal="100" zoomScaleSheetLayoutView="100" workbookViewId="0">
      <selection activeCell="C12" sqref="C12:C21"/>
    </sheetView>
  </sheetViews>
  <sheetFormatPr defaultRowHeight="12.75" x14ac:dyDescent="0.2"/>
  <cols>
    <col min="1" max="1" width="7" style="5" customWidth="1"/>
    <col min="2" max="4" width="32.140625" style="1" customWidth="1"/>
    <col min="5" max="5" width="45.28515625" style="3" customWidth="1"/>
    <col min="6" max="6" width="20" style="5" customWidth="1"/>
    <col min="7" max="7" width="20" style="1" customWidth="1"/>
    <col min="8" max="8" width="20" style="4" customWidth="1"/>
    <col min="9" max="16384" width="9.140625" style="1"/>
  </cols>
  <sheetData>
    <row r="1" spans="1:8" x14ac:dyDescent="0.2">
      <c r="H1" s="4" t="s">
        <v>261</v>
      </c>
    </row>
    <row r="2" spans="1:8" x14ac:dyDescent="0.2">
      <c r="H2" s="4" t="s">
        <v>260</v>
      </c>
    </row>
    <row r="3" spans="1:8" x14ac:dyDescent="0.2">
      <c r="H3" s="4" t="s">
        <v>259</v>
      </c>
    </row>
    <row r="4" spans="1:8" s="30" customFormat="1" ht="15.75" x14ac:dyDescent="0.25">
      <c r="A4" s="33"/>
      <c r="E4" s="31"/>
      <c r="F4" s="33"/>
      <c r="H4" s="32"/>
    </row>
    <row r="5" spans="1:8" s="30" customFormat="1" ht="15.75" x14ac:dyDescent="0.25">
      <c r="A5" s="33"/>
      <c r="E5" s="31"/>
      <c r="F5" s="33"/>
      <c r="H5" s="32"/>
    </row>
    <row r="6" spans="1:8" ht="16.5" x14ac:dyDescent="0.25">
      <c r="A6" s="44" t="s">
        <v>258</v>
      </c>
      <c r="B6" s="44"/>
      <c r="C6" s="44"/>
      <c r="D6" s="44"/>
      <c r="E6" s="44"/>
      <c r="F6" s="44"/>
      <c r="G6" s="44"/>
      <c r="H6" s="44"/>
    </row>
    <row r="7" spans="1:8" ht="16.5" x14ac:dyDescent="0.25">
      <c r="A7" s="44" t="s">
        <v>300</v>
      </c>
      <c r="B7" s="44"/>
      <c r="C7" s="44"/>
      <c r="D7" s="44"/>
      <c r="E7" s="44"/>
      <c r="F7" s="44"/>
      <c r="G7" s="44"/>
      <c r="H7" s="44"/>
    </row>
    <row r="8" spans="1:8" ht="16.5" x14ac:dyDescent="0.25">
      <c r="A8" s="44"/>
      <c r="B8" s="44"/>
      <c r="C8" s="44"/>
      <c r="D8" s="44"/>
      <c r="E8" s="44"/>
      <c r="F8" s="44"/>
      <c r="G8" s="44"/>
      <c r="H8" s="44"/>
    </row>
    <row r="9" spans="1:8" s="30" customFormat="1" ht="15.75" x14ac:dyDescent="0.25">
      <c r="A9" s="33"/>
      <c r="E9" s="31"/>
      <c r="F9" s="33"/>
      <c r="H9" s="32"/>
    </row>
    <row r="10" spans="1:8" s="28" customFormat="1" ht="90" x14ac:dyDescent="0.2">
      <c r="A10" s="26" t="s">
        <v>256</v>
      </c>
      <c r="B10" s="26" t="s">
        <v>255</v>
      </c>
      <c r="C10" s="26" t="s">
        <v>254</v>
      </c>
      <c r="D10" s="26" t="s">
        <v>253</v>
      </c>
      <c r="E10" s="26" t="s">
        <v>252</v>
      </c>
      <c r="F10" s="26" t="s">
        <v>251</v>
      </c>
      <c r="G10" s="26" t="s">
        <v>250</v>
      </c>
      <c r="H10" s="26" t="s">
        <v>249</v>
      </c>
    </row>
    <row r="11" spans="1:8" s="22" customFormat="1" ht="11.25" x14ac:dyDescent="0.2">
      <c r="A11" s="27">
        <v>1</v>
      </c>
      <c r="B11" s="27">
        <v>2</v>
      </c>
      <c r="C11" s="27">
        <v>3</v>
      </c>
      <c r="D11" s="27">
        <v>4</v>
      </c>
      <c r="E11" s="26">
        <v>5</v>
      </c>
      <c r="F11" s="27">
        <v>6</v>
      </c>
      <c r="G11" s="27">
        <v>7</v>
      </c>
      <c r="H11" s="26">
        <v>8</v>
      </c>
    </row>
    <row r="12" spans="1:8" s="20" customFormat="1" ht="63.75" x14ac:dyDescent="0.2">
      <c r="A12" s="12" t="s">
        <v>246</v>
      </c>
      <c r="B12" s="45" t="str">
        <f>январь!B12</f>
        <v>МГ Мастах – Берг:е Газопровод-отвод к АГРС с.Люксюгун, Газопровод-отвод к АГР С с. Тыайа, Газопровод-отвод к АГРС с. Чагда, Газопровод-отвод к АГРС с. Арыктах, Газопровод-отвод к АГРС с. Кобяй, МГ Берге – Якутск  (Таас-Тумус-Якутск),  Газопровод-отвод к АГРС с.Ситте, Газопровод-отвод к АГРС  с. Салбанцы, Газопровод-отвод к АГРС  с. Намцы, Газопровод-отвод к АГРС с. Искра МГ Намцы-Хатырык Газопровод-отвод к АГРС: с. Бетюнь Газопровод-отвод к АГРС с.Таастах Газопровод-отвод к АГРС п. Маган Газопровод-отвод к ГРС г. Покровск Газопровод-отвод к АГРС с. Октемцы ГО Покровск-Булгунняхтах Газопровод-отвод к АГРС с Булгунняхтах МГ Булгунняхтах-Улахан-Ан Газопровод-отвод к АГРС с. Улахан-Ан МГ к с. Бердигестях Газопровод-отвод к АГРС с. Бясь-Кюель Газопровод-отвод к АГРС с. Кюерелях Газопровод-отвод к  ГРС-2 МГ «0» км –ГРС-2 – Хатассы Газопровод-отвод к АГРС с.Хатассы Подводный переход МГ через р. Лена МГ Павловск-Майя МГ Майя-Табага Газопровод-отвод к АГРС с. Павловск Газопровод-отвод к АГРС с.Хаптагай Газопровод-отвод к АГРС п. Нижний Бестях Газопровод-отвод к АГРС с. Майа Газопровод-отвод к АГРС с. Табага МГ Майя-Тюнгюлю Газопровод-отвод к АГРС с. Тюнгюлю МГ "УКПГ Отраднинское ГКМ - АГРС г.Ленск"</v>
      </c>
      <c r="C12" s="45" t="str">
        <f>январь!C12</f>
        <v>МГ Мастах-Берге 47 км, МГ Мастах-Берге 86 км,  МГ Мастах-Берге 132 км, МГ Мастах-Берге МГ Берге-Якутск  108 км МГ Берге-Якутск  181 км МГ Берге-Якутск  198 км  ГО Намцы-Хатырык МГ Берге-Якутск  216 км МГ Берге-Якутск  283 км МГ Берге-Якутск  272  км ГО г. Покровск  МГ Булгунняхтах-Улахан-Ан МГ Берге-Якутск 133 км МГ с. Бердигестях МГ с. Бердигестях МГ 0км-ГРС-2-Хатассы МГ Мастах-Берге МГ ГРС-2-Хатассы Подводный переход через р.Лена  МГ Павловск-Майя МГ Майя-Табага МГ Майя-Тюнгюлю УКПГ Отраднинское ГКМ</v>
      </c>
      <c r="D12" s="45" t="str">
        <f>январь!D12</f>
        <v>АГРС с. Люксюгун АГРС с. Тыайа АГРС с. Чагда АГРС с.Арыктах АГРС с.Кобяй ГРС г. Якутск АГРС с.Ситте АГРС с.Салбанцы АГРС с.Намцы АГРС с.Искра ГО с.Хатырык с. Бетюнцы АГРС с. Хатырык АГРС с. Таастах АГРС п. Маган ГРС г. Покровск АГРС с. Октемцы ГО  с. Булгунняхтах ГО с. Улахан-Ан АГРС с. Улахан-Ан ГО с. Кюерелях АГРС с. Бясь-Кюель АГРС с. Кюерелях ГРС-2 г.Якутск ГО с.Хатассы АГРС с. Хатассы МГ Павловск-Майя ГО с. Майя ГО с. Табага АГРС с.Павловск АГРС с. Хаптагай АГРС п.Н. Бестях АГРС с. Майя АГРС с.Табага Газопровод-отвод к АГРС с. Тюнгюлю АГРС с.Тюнгюлю АГРС г.Ленск</v>
      </c>
      <c r="E12" s="16" t="s">
        <v>51</v>
      </c>
      <c r="F12" s="37"/>
      <c r="G12" s="37">
        <f>октябрь!G12+ноябрь!G12+декабрь!G12</f>
        <v>4136969.2699999996</v>
      </c>
      <c r="H12" s="37"/>
    </row>
    <row r="13" spans="1:8" ht="38.25" x14ac:dyDescent="0.2">
      <c r="A13" s="12" t="s">
        <v>263</v>
      </c>
      <c r="B13" s="46"/>
      <c r="C13" s="46"/>
      <c r="D13" s="46"/>
      <c r="E13" s="16" t="s">
        <v>57</v>
      </c>
      <c r="F13" s="37"/>
      <c r="G13" s="37">
        <f>октябрь!G13+ноябрь!G13+декабрь!G13</f>
        <v>11036039.99</v>
      </c>
      <c r="H13" s="37"/>
    </row>
    <row r="14" spans="1:8" x14ac:dyDescent="0.2">
      <c r="A14" s="12" t="s">
        <v>264</v>
      </c>
      <c r="B14" s="46"/>
      <c r="C14" s="46"/>
      <c r="D14" s="46"/>
      <c r="E14" s="16" t="s">
        <v>75</v>
      </c>
      <c r="F14" s="37"/>
      <c r="G14" s="37">
        <f>октябрь!G14+ноябрь!G14+декабрь!G14</f>
        <v>2318707.1800000002</v>
      </c>
      <c r="H14" s="37"/>
    </row>
    <row r="15" spans="1:8" x14ac:dyDescent="0.2">
      <c r="A15" s="12" t="s">
        <v>265</v>
      </c>
      <c r="B15" s="46"/>
      <c r="C15" s="46"/>
      <c r="D15" s="46"/>
      <c r="E15" s="11" t="s">
        <v>61</v>
      </c>
      <c r="F15" s="37"/>
      <c r="G15" s="37">
        <f>октябрь!G15+ноябрь!G15+декабрь!G15</f>
        <v>2715000</v>
      </c>
      <c r="H15" s="37"/>
    </row>
    <row r="16" spans="1:8" ht="25.5" x14ac:dyDescent="0.2">
      <c r="A16" s="12" t="s">
        <v>266</v>
      </c>
      <c r="B16" s="46"/>
      <c r="C16" s="46"/>
      <c r="D16" s="46"/>
      <c r="E16" s="11" t="s">
        <v>93</v>
      </c>
      <c r="F16" s="37"/>
      <c r="G16" s="37">
        <f>октябрь!G16+ноябрь!G16+декабрь!G16</f>
        <v>0</v>
      </c>
      <c r="H16" s="37"/>
    </row>
    <row r="17" spans="1:8" ht="68.25" customHeight="1" x14ac:dyDescent="0.2">
      <c r="A17" s="12" t="s">
        <v>267</v>
      </c>
      <c r="B17" s="46"/>
      <c r="C17" s="46"/>
      <c r="D17" s="46"/>
      <c r="E17" s="11" t="s">
        <v>66</v>
      </c>
      <c r="F17" s="37"/>
      <c r="G17" s="37">
        <f>октябрь!G17+ноябрь!G17+декабрь!G17</f>
        <v>1871060</v>
      </c>
      <c r="H17" s="37"/>
    </row>
    <row r="18" spans="1:8" ht="68.25" customHeight="1" x14ac:dyDescent="0.2">
      <c r="A18" s="12" t="s">
        <v>268</v>
      </c>
      <c r="B18" s="46"/>
      <c r="C18" s="46"/>
      <c r="D18" s="46"/>
      <c r="E18" s="11" t="s">
        <v>206</v>
      </c>
      <c r="F18" s="37"/>
      <c r="G18" s="37">
        <f>октябрь!G18+ноябрь!G18+декабрь!G18</f>
        <v>0</v>
      </c>
      <c r="H18" s="37"/>
    </row>
    <row r="19" spans="1:8" ht="68.25" customHeight="1" x14ac:dyDescent="0.2">
      <c r="A19" s="12" t="s">
        <v>269</v>
      </c>
      <c r="B19" s="46"/>
      <c r="C19" s="46"/>
      <c r="D19" s="46"/>
      <c r="E19" s="16" t="s">
        <v>202</v>
      </c>
      <c r="F19" s="37"/>
      <c r="G19" s="37">
        <f>октябрь!G19+ноябрь!G19+декабрь!G19</f>
        <v>0</v>
      </c>
      <c r="H19" s="37"/>
    </row>
    <row r="20" spans="1:8" ht="68.25" customHeight="1" x14ac:dyDescent="0.2">
      <c r="A20" s="12" t="s">
        <v>270</v>
      </c>
      <c r="B20" s="46"/>
      <c r="C20" s="46"/>
      <c r="D20" s="46"/>
      <c r="E20" s="11" t="s">
        <v>196</v>
      </c>
      <c r="F20" s="37"/>
      <c r="G20" s="37">
        <f>октябрь!G20+ноябрь!G20+декабрь!G20</f>
        <v>0</v>
      </c>
      <c r="H20" s="37"/>
    </row>
    <row r="21" spans="1:8" ht="68.25" customHeight="1" x14ac:dyDescent="0.2">
      <c r="A21" s="12" t="s">
        <v>271</v>
      </c>
      <c r="B21" s="47"/>
      <c r="C21" s="47"/>
      <c r="D21" s="47"/>
      <c r="E21" s="11" t="s">
        <v>4</v>
      </c>
      <c r="F21" s="37"/>
      <c r="G21" s="37">
        <f>октябрь!G21+ноябрь!G21+декабрь!G21</f>
        <v>12641524.495160002</v>
      </c>
      <c r="H21" s="37"/>
    </row>
    <row r="22" spans="1:8" x14ac:dyDescent="0.2">
      <c r="G22" s="36">
        <f>SUM(G12:G21)</f>
        <v>34719300.935160004</v>
      </c>
      <c r="H22" s="5"/>
    </row>
    <row r="23" spans="1:8" x14ac:dyDescent="0.2">
      <c r="G23" s="6"/>
    </row>
    <row r="24" spans="1:8" x14ac:dyDescent="0.2">
      <c r="G24" s="6"/>
    </row>
  </sheetData>
  <mergeCells count="6">
    <mergeCell ref="A6:H6"/>
    <mergeCell ref="A7:H7"/>
    <mergeCell ref="A8:H8"/>
    <mergeCell ref="B12:B21"/>
    <mergeCell ref="C12:C21"/>
    <mergeCell ref="D12:D21"/>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13" zoomScaleNormal="100" zoomScaleSheetLayoutView="100" workbookViewId="0">
      <selection activeCell="G31" sqref="G31:G32"/>
    </sheetView>
  </sheetViews>
  <sheetFormatPr defaultRowHeight="12.75" x14ac:dyDescent="0.2"/>
  <cols>
    <col min="1" max="1" width="7" style="5" customWidth="1"/>
    <col min="2" max="4" width="34" style="1" customWidth="1"/>
    <col min="5" max="5" width="45.28515625" style="3" customWidth="1"/>
    <col min="6" max="6" width="20" style="5" customWidth="1"/>
    <col min="7" max="7" width="20" style="1" customWidth="1"/>
    <col min="8" max="8" width="20" style="4" customWidth="1"/>
    <col min="9" max="16384" width="9.140625" style="1"/>
  </cols>
  <sheetData>
    <row r="1" spans="1:8" x14ac:dyDescent="0.2">
      <c r="H1" s="4" t="s">
        <v>261</v>
      </c>
    </row>
    <row r="2" spans="1:8" x14ac:dyDescent="0.2">
      <c r="H2" s="4" t="s">
        <v>260</v>
      </c>
    </row>
    <row r="3" spans="1:8" x14ac:dyDescent="0.2">
      <c r="H3" s="4" t="s">
        <v>259</v>
      </c>
    </row>
    <row r="4" spans="1:8" s="30" customFormat="1" ht="15.75" x14ac:dyDescent="0.25">
      <c r="A4" s="33"/>
      <c r="E4" s="31"/>
      <c r="F4" s="33"/>
      <c r="H4" s="32"/>
    </row>
    <row r="5" spans="1:8" s="30" customFormat="1" ht="15.75" x14ac:dyDescent="0.25">
      <c r="A5" s="33"/>
      <c r="E5" s="31"/>
      <c r="F5" s="33"/>
      <c r="H5" s="32"/>
    </row>
    <row r="6" spans="1:8" ht="16.5" x14ac:dyDescent="0.25">
      <c r="A6" s="44" t="s">
        <v>258</v>
      </c>
      <c r="B6" s="44"/>
      <c r="C6" s="44"/>
      <c r="D6" s="44"/>
      <c r="E6" s="44"/>
      <c r="F6" s="44"/>
      <c r="G6" s="44"/>
      <c r="H6" s="44"/>
    </row>
    <row r="7" spans="1:8" ht="16.5" x14ac:dyDescent="0.25">
      <c r="A7" s="44" t="s">
        <v>302</v>
      </c>
      <c r="B7" s="44"/>
      <c r="C7" s="44"/>
      <c r="D7" s="44"/>
      <c r="E7" s="44"/>
      <c r="F7" s="44"/>
      <c r="G7" s="44"/>
      <c r="H7" s="44"/>
    </row>
    <row r="8" spans="1:8" ht="16.5" x14ac:dyDescent="0.25">
      <c r="A8" s="44"/>
      <c r="B8" s="44"/>
      <c r="C8" s="44"/>
      <c r="D8" s="44"/>
      <c r="E8" s="44"/>
      <c r="F8" s="44"/>
      <c r="G8" s="44"/>
      <c r="H8" s="44"/>
    </row>
    <row r="9" spans="1:8" s="30" customFormat="1" ht="15.75" x14ac:dyDescent="0.25">
      <c r="A9" s="33"/>
      <c r="E9" s="31"/>
      <c r="F9" s="33"/>
      <c r="H9" s="32"/>
    </row>
    <row r="10" spans="1:8" s="28" customFormat="1" ht="90" x14ac:dyDescent="0.2">
      <c r="A10" s="26" t="s">
        <v>256</v>
      </c>
      <c r="B10" s="26" t="s">
        <v>255</v>
      </c>
      <c r="C10" s="26" t="s">
        <v>254</v>
      </c>
      <c r="D10" s="26" t="s">
        <v>253</v>
      </c>
      <c r="E10" s="26" t="s">
        <v>252</v>
      </c>
      <c r="F10" s="26" t="s">
        <v>251</v>
      </c>
      <c r="G10" s="26" t="s">
        <v>250</v>
      </c>
      <c r="H10" s="26" t="s">
        <v>249</v>
      </c>
    </row>
    <row r="11" spans="1:8" s="22" customFormat="1" ht="11.25" x14ac:dyDescent="0.2">
      <c r="A11" s="27">
        <v>1</v>
      </c>
      <c r="B11" s="27">
        <v>2</v>
      </c>
      <c r="C11" s="27">
        <v>3</v>
      </c>
      <c r="D11" s="27">
        <v>4</v>
      </c>
      <c r="E11" s="26">
        <v>5</v>
      </c>
      <c r="F11" s="27">
        <v>6</v>
      </c>
      <c r="G11" s="27">
        <v>7</v>
      </c>
      <c r="H11" s="26">
        <v>8</v>
      </c>
    </row>
    <row r="12" spans="1:8" s="20" customFormat="1" ht="63.75" x14ac:dyDescent="0.2">
      <c r="A12" s="12" t="s">
        <v>246</v>
      </c>
      <c r="B12" s="45" t="s">
        <v>303</v>
      </c>
      <c r="C12" s="45" t="s">
        <v>304</v>
      </c>
      <c r="D12" s="45" t="s">
        <v>305</v>
      </c>
      <c r="E12" s="16" t="s">
        <v>51</v>
      </c>
      <c r="F12" s="37"/>
      <c r="G12" s="37">
        <f>'1 квартал'!G12+'2 квартал'!G12+'3 квартал'!G12+'4 квартал'!G12</f>
        <v>32555666.855219997</v>
      </c>
      <c r="H12" s="37"/>
    </row>
    <row r="13" spans="1:8" ht="38.25" x14ac:dyDescent="0.2">
      <c r="A13" s="12" t="s">
        <v>263</v>
      </c>
      <c r="B13" s="46"/>
      <c r="C13" s="46"/>
      <c r="D13" s="46"/>
      <c r="E13" s="16" t="s">
        <v>57</v>
      </c>
      <c r="F13" s="37"/>
      <c r="G13" s="37">
        <f>'1 квартал'!G13+'2 квартал'!G13+'3 квартал'!G13+'4 квартал'!G13</f>
        <v>28038644.600000001</v>
      </c>
      <c r="H13" s="37"/>
    </row>
    <row r="14" spans="1:8" x14ac:dyDescent="0.2">
      <c r="A14" s="12" t="s">
        <v>264</v>
      </c>
      <c r="B14" s="46"/>
      <c r="C14" s="46"/>
      <c r="D14" s="46"/>
      <c r="E14" s="16" t="s">
        <v>75</v>
      </c>
      <c r="F14" s="37"/>
      <c r="G14" s="37">
        <f>'1 квартал'!G14+'2 квартал'!G14+'3 квартал'!G14+'4 квартал'!G14</f>
        <v>3428094.29</v>
      </c>
      <c r="H14" s="37"/>
    </row>
    <row r="15" spans="1:8" x14ac:dyDescent="0.2">
      <c r="A15" s="12" t="s">
        <v>265</v>
      </c>
      <c r="B15" s="46"/>
      <c r="C15" s="46"/>
      <c r="D15" s="46"/>
      <c r="E15" s="11" t="s">
        <v>61</v>
      </c>
      <c r="F15" s="37"/>
      <c r="G15" s="37">
        <f>'1 квартал'!G15+'2 квартал'!G15+'3 квартал'!G15+'4 квартал'!G15</f>
        <v>23790523.800000001</v>
      </c>
      <c r="H15" s="37"/>
    </row>
    <row r="16" spans="1:8" ht="25.5" x14ac:dyDescent="0.2">
      <c r="A16" s="12" t="s">
        <v>266</v>
      </c>
      <c r="B16" s="46"/>
      <c r="C16" s="46"/>
      <c r="D16" s="46"/>
      <c r="E16" s="11" t="s">
        <v>93</v>
      </c>
      <c r="F16" s="37"/>
      <c r="G16" s="37">
        <f>'1 квартал'!G16+'2 квартал'!G16+'3 квартал'!G16+'4 квартал'!G16</f>
        <v>0</v>
      </c>
      <c r="H16" s="37"/>
    </row>
    <row r="17" spans="1:8" x14ac:dyDescent="0.2">
      <c r="A17" s="12" t="s">
        <v>267</v>
      </c>
      <c r="B17" s="46"/>
      <c r="C17" s="46"/>
      <c r="D17" s="46"/>
      <c r="E17" s="11" t="s">
        <v>66</v>
      </c>
      <c r="F17" s="37"/>
      <c r="G17" s="37">
        <f>'1 квартал'!G17+'2 квартал'!G17+'3 квартал'!G17+'4 квартал'!G17</f>
        <v>12338755</v>
      </c>
      <c r="H17" s="37"/>
    </row>
    <row r="18" spans="1:8" x14ac:dyDescent="0.2">
      <c r="A18" s="12" t="s">
        <v>268</v>
      </c>
      <c r="B18" s="46"/>
      <c r="C18" s="46"/>
      <c r="D18" s="46"/>
      <c r="E18" s="11" t="s">
        <v>206</v>
      </c>
      <c r="F18" s="37"/>
      <c r="G18" s="37">
        <f>'1 квартал'!G18+'2 квартал'!G18+'3 квартал'!G18+'4 квартал'!G18</f>
        <v>1552338.17</v>
      </c>
      <c r="H18" s="37"/>
    </row>
    <row r="19" spans="1:8" x14ac:dyDescent="0.2">
      <c r="A19" s="12" t="s">
        <v>269</v>
      </c>
      <c r="B19" s="46"/>
      <c r="C19" s="46"/>
      <c r="D19" s="46"/>
      <c r="E19" s="16" t="s">
        <v>202</v>
      </c>
      <c r="F19" s="37"/>
      <c r="G19" s="37">
        <f>'1 квартал'!G19+'2 квартал'!G19+'3 квартал'!G19+'4 квартал'!G19</f>
        <v>480000</v>
      </c>
      <c r="H19" s="37"/>
    </row>
    <row r="20" spans="1:8" ht="46.5" customHeight="1" x14ac:dyDescent="0.2">
      <c r="A20" s="12" t="s">
        <v>270</v>
      </c>
      <c r="B20" s="46"/>
      <c r="C20" s="46"/>
      <c r="D20" s="46"/>
      <c r="E20" s="11" t="s">
        <v>196</v>
      </c>
      <c r="F20" s="37"/>
      <c r="G20" s="37">
        <f>'1 квартал'!G20+'2 квартал'!G20+'3 квартал'!G20+'4 квартал'!G20</f>
        <v>2235114.36</v>
      </c>
      <c r="H20" s="37"/>
    </row>
    <row r="21" spans="1:8" ht="216" customHeight="1" x14ac:dyDescent="0.2">
      <c r="A21" s="12" t="s">
        <v>271</v>
      </c>
      <c r="B21" s="47"/>
      <c r="C21" s="47"/>
      <c r="D21" s="47"/>
      <c r="E21" s="11" t="s">
        <v>4</v>
      </c>
      <c r="F21" s="37"/>
      <c r="G21" s="37">
        <f>'1 квартал'!G21+'2 квартал'!G21+'3 квартал'!G21+'4 квартал'!G21</f>
        <v>30892429.806639604</v>
      </c>
      <c r="H21" s="37"/>
    </row>
    <row r="22" spans="1:8" x14ac:dyDescent="0.2">
      <c r="G22" s="36">
        <f>SUM(G12:G21)</f>
        <v>135311566.8818596</v>
      </c>
      <c r="H22" s="5"/>
    </row>
    <row r="23" spans="1:8" x14ac:dyDescent="0.2">
      <c r="G23" s="6"/>
    </row>
    <row r="24" spans="1:8" x14ac:dyDescent="0.2">
      <c r="G24" s="6"/>
    </row>
    <row r="28" spans="1:8" x14ac:dyDescent="0.2">
      <c r="G28" s="18"/>
    </row>
    <row r="32" spans="1:8" x14ac:dyDescent="0.2">
      <c r="G32" s="51"/>
    </row>
    <row r="35" spans="6:6" x14ac:dyDescent="0.2">
      <c r="F35" s="43"/>
    </row>
  </sheetData>
  <mergeCells count="6">
    <mergeCell ref="A6:H6"/>
    <mergeCell ref="A7:H7"/>
    <mergeCell ref="A8:H8"/>
    <mergeCell ref="B12:B21"/>
    <mergeCell ref="C12:C21"/>
    <mergeCell ref="D12:D21"/>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zoomScaleNormal="100" zoomScaleSheetLayoutView="100" workbookViewId="0">
      <selection activeCell="D12" sqref="D12:D21"/>
    </sheetView>
  </sheetViews>
  <sheetFormatPr defaultRowHeight="12.75" x14ac:dyDescent="0.2"/>
  <cols>
    <col min="1" max="1" width="7" style="5" customWidth="1"/>
    <col min="2" max="4" width="29.5703125" style="1" customWidth="1"/>
    <col min="5" max="5" width="45.28515625" style="3" customWidth="1"/>
    <col min="6" max="6" width="20" style="5" customWidth="1"/>
    <col min="7" max="7" width="20" style="1" customWidth="1"/>
    <col min="8" max="8" width="20" style="4" customWidth="1"/>
    <col min="9" max="16384" width="9.140625" style="1"/>
  </cols>
  <sheetData>
    <row r="1" spans="1:8" x14ac:dyDescent="0.2">
      <c r="H1" s="4" t="s">
        <v>261</v>
      </c>
    </row>
    <row r="2" spans="1:8" x14ac:dyDescent="0.2">
      <c r="H2" s="4" t="s">
        <v>260</v>
      </c>
    </row>
    <row r="3" spans="1:8" x14ac:dyDescent="0.2">
      <c r="H3" s="4" t="s">
        <v>259</v>
      </c>
    </row>
    <row r="4" spans="1:8" s="30" customFormat="1" ht="15.75" x14ac:dyDescent="0.25">
      <c r="A4" s="33"/>
      <c r="E4" s="31"/>
      <c r="F4" s="33"/>
      <c r="H4" s="32"/>
    </row>
    <row r="5" spans="1:8" s="30" customFormat="1" ht="15.75" x14ac:dyDescent="0.25">
      <c r="A5" s="33"/>
      <c r="E5" s="31"/>
      <c r="F5" s="33"/>
      <c r="H5" s="32"/>
    </row>
    <row r="6" spans="1:8" ht="16.5" x14ac:dyDescent="0.25">
      <c r="A6" s="44" t="s">
        <v>258</v>
      </c>
      <c r="B6" s="44"/>
      <c r="C6" s="44"/>
      <c r="D6" s="44"/>
      <c r="E6" s="44"/>
      <c r="F6" s="44"/>
      <c r="G6" s="44"/>
      <c r="H6" s="44"/>
    </row>
    <row r="7" spans="1:8" ht="16.5" x14ac:dyDescent="0.25">
      <c r="A7" s="44" t="s">
        <v>262</v>
      </c>
      <c r="B7" s="44"/>
      <c r="C7" s="44"/>
      <c r="D7" s="44"/>
      <c r="E7" s="44"/>
      <c r="F7" s="44"/>
      <c r="G7" s="44"/>
      <c r="H7" s="44"/>
    </row>
    <row r="8" spans="1:8" ht="16.5" x14ac:dyDescent="0.25">
      <c r="A8" s="44"/>
      <c r="B8" s="44"/>
      <c r="C8" s="44"/>
      <c r="D8" s="44"/>
      <c r="E8" s="44"/>
      <c r="F8" s="44"/>
      <c r="G8" s="44"/>
      <c r="H8" s="44"/>
    </row>
    <row r="9" spans="1:8" s="30" customFormat="1" ht="15.75" x14ac:dyDescent="0.25">
      <c r="A9" s="33"/>
      <c r="E9" s="31"/>
      <c r="F9" s="33"/>
      <c r="H9" s="32"/>
    </row>
    <row r="10" spans="1:8" s="28" customFormat="1" ht="90" x14ac:dyDescent="0.2">
      <c r="A10" s="26" t="s">
        <v>256</v>
      </c>
      <c r="B10" s="26" t="s">
        <v>255</v>
      </c>
      <c r="C10" s="26" t="s">
        <v>254</v>
      </c>
      <c r="D10" s="26" t="s">
        <v>253</v>
      </c>
      <c r="E10" s="26" t="s">
        <v>252</v>
      </c>
      <c r="F10" s="26" t="s">
        <v>251</v>
      </c>
      <c r="G10" s="26" t="s">
        <v>250</v>
      </c>
      <c r="H10" s="26" t="s">
        <v>249</v>
      </c>
    </row>
    <row r="11" spans="1:8" s="22" customFormat="1" ht="11.25" x14ac:dyDescent="0.2">
      <c r="A11" s="27">
        <v>1</v>
      </c>
      <c r="B11" s="27">
        <v>2</v>
      </c>
      <c r="C11" s="27">
        <v>3</v>
      </c>
      <c r="D11" s="27">
        <v>4</v>
      </c>
      <c r="E11" s="26">
        <v>5</v>
      </c>
      <c r="F11" s="27">
        <v>6</v>
      </c>
      <c r="G11" s="27">
        <v>7</v>
      </c>
      <c r="H11" s="26">
        <v>8</v>
      </c>
    </row>
    <row r="12" spans="1:8" s="20" customFormat="1" ht="63.75" x14ac:dyDescent="0.2">
      <c r="A12" s="12" t="s">
        <v>246</v>
      </c>
      <c r="B12" s="48" t="str">
        <f>'за 2015'!B12:B21</f>
        <v>МГ Мастах – Берг:е Газопровод-отвод к АГРС с.Люксюгун, Газопровод-отвод к АГР С с. Тыайа, Газопровод-отвод к АГРС с. Чагда, Газопровод-отвод к АГРС с. Арыктах, Газопровод-отвод к АГРС с. Кобяй, МГ Берге – Якутск  (Таас-Тумус-Якутск),  Газопровод-отвод к АГРС с.Ситте, Газопровод-отвод к АГРС  с. Салбанцы, Газопровод-отвод к АГРС  с. Намцы, Газопровод-отвод к АГРС с. Искра МГ Намцы-Хатырык Газопровод-отвод к АГРС: с. Бетюнь Газопровод-отвод к АГРС с.Таастах Газопровод-отвод к АГРС п. Маган Газопровод-отвод к ГРС г. Покровск Газопровод-отвод к АГРС с. Октемцы ГО Покровск-Булгунняхтах Газопровод-отвод к АГРС с Булгунняхтах МГ Булгунняхтах-Улахан-Ан Газопровод-отвод к АГРС с. Улахан-Ан МГ к с. Бердигестях Газопровод-отвод к АГРС с. Бясь-Кюель Газопровод-отвод к АГРС с. Кюерелях Газопровод-отвод к  ГРС-2 МГ «0» км –ГРС-2 – Хатассы Газопровод-отвод к АГРС с.Хатассы Подводный переход МГ через р. Лена МГ Павловск-Майя МГ Майя-Табага Газопровод-отвод к АГРС с. Павловск Газопровод-отвод к АГРС с.Хаптагай Газопровод-отвод к АГРС п. Нижний Бестях Газопровод-отвод к АГРС с. Майа Газопровод-отвод к АГРС с. Табага МГ Майя-Тюнгюлю Газопровод-отвод к АГРС с. Тюнгюлю МГ "УКПГ Отраднинское ГКМ - АГРС г.Ленск"</v>
      </c>
      <c r="C12" s="48" t="str">
        <f>'за 2015'!C12:C21</f>
        <v>МГ Мастах-Берге 47 км, МГ Мастах-Берге 86 км,  МГ Мастах-Берге 132 км, МГ Мастах-Берге МГ Берге-Якутск  108 км МГ Берге-Якутск  181 км МГ Берге-Якутск  198 км  ГО Намцы-Хатырык МГ Берге-Якутск  216 км МГ Берге-Якутск  283 км МГ Берге-Якутск  272  км ГО г. Покровск  МГ Булгунняхтах-Улахан-Ан МГ Берге-Якутск 133 км МГ с. Бердигестях МГ с. Бердигестях МГ 0км-ГРС-2-Хатассы МГ Мастах-Берге МГ ГРС-2-Хатассы Подводный переход через р.Лена  МГ Павловск-Майя МГ Майя-Табага МГ Майя-Тюнгюлю УКПГ Отраднинское ГКМ</v>
      </c>
      <c r="D12" s="48" t="str">
        <f>'за 2015'!D12:D21</f>
        <v>АГРС с. Люксюгун АГРС с. Тыайа АГРС с. Чагда АГРС с.Арыктах АГРС с.Кобяй ГРС г. Якутск АГРС с.Ситте АГРС с.Салбанцы АГРС с.Намцы АГРС с.Искра ГО с.Хатырык с. Бетюнцы АГРС с. Хатырык АГРС с. Таастах АГРС п. Маган ГРС г. Покровск АГРС с. Октемцы ГО  с. Булгунняхтах ГО с. Улахан-Ан АГРС с. Улахан-Ан ГО с. Кюерелях АГРС с. Бясь-Кюель АГРС с. Кюерелях ГРС-2 г.Якутск ГО с.Хатассы АГРС с. Хатассы МГ Павловск-Майя ГО с. Майя ГО с. Табага АГРС с.Павловск АГРС с. Хаптагай АГРС п.Н. Бестях АГРС с. Майя АГРС с.Табага Газопровод-отвод к АГРС с. Тюнгюлю АГРС с.Тюнгюлю АГРС г.Ленск</v>
      </c>
      <c r="E12" s="16" t="s">
        <v>51</v>
      </c>
      <c r="F12" s="7" t="s">
        <v>273</v>
      </c>
      <c r="G12" s="35">
        <f>'2015'!H12+'2015'!H14+'2015'!H16+'2015'!H17</f>
        <v>18584626.34</v>
      </c>
      <c r="H12" s="7" t="s">
        <v>272</v>
      </c>
    </row>
    <row r="13" spans="1:8" ht="38.25" x14ac:dyDescent="0.2">
      <c r="A13" s="12" t="s">
        <v>263</v>
      </c>
      <c r="B13" s="49"/>
      <c r="C13" s="49"/>
      <c r="D13" s="49"/>
      <c r="E13" s="16" t="s">
        <v>57</v>
      </c>
      <c r="F13" s="7" t="str">
        <f>'2015'!G13</f>
        <v>1475шт</v>
      </c>
      <c r="G13" s="7">
        <f>'2015'!H13</f>
        <v>6993543</v>
      </c>
      <c r="H13" s="7" t="str">
        <f>'2015'!I13</f>
        <v>конкурс</v>
      </c>
    </row>
    <row r="14" spans="1:8" x14ac:dyDescent="0.2">
      <c r="A14" s="12" t="s">
        <v>264</v>
      </c>
      <c r="B14" s="49"/>
      <c r="C14" s="49"/>
      <c r="D14" s="49"/>
      <c r="E14" s="16" t="s">
        <v>75</v>
      </c>
      <c r="F14" s="7" t="str">
        <f>'2015'!G15</f>
        <v>1 250 м., 5 128 шт.</v>
      </c>
      <c r="G14" s="7">
        <f>'2015'!H15</f>
        <v>1109387.1100000001</v>
      </c>
      <c r="H14" s="7" t="str">
        <f>'2015'!I15</f>
        <v>запрос котировок</v>
      </c>
    </row>
    <row r="15" spans="1:8" x14ac:dyDescent="0.2">
      <c r="A15" s="12" t="s">
        <v>265</v>
      </c>
      <c r="B15" s="49"/>
      <c r="C15" s="49"/>
      <c r="D15" s="49"/>
      <c r="E15" s="11" t="s">
        <v>61</v>
      </c>
      <c r="F15" s="7">
        <f>'2015'!G18</f>
        <v>1</v>
      </c>
      <c r="G15" s="7">
        <f>'2015'!H18</f>
        <v>6127397.7999999998</v>
      </c>
      <c r="H15" s="7" t="str">
        <f>'2015'!I18</f>
        <v>конкурс, прямой закуп</v>
      </c>
    </row>
    <row r="16" spans="1:8" ht="25.5" x14ac:dyDescent="0.2">
      <c r="A16" s="12" t="s">
        <v>266</v>
      </c>
      <c r="B16" s="49"/>
      <c r="C16" s="49"/>
      <c r="D16" s="49"/>
      <c r="E16" s="11" t="s">
        <v>93</v>
      </c>
      <c r="F16" s="35">
        <v>0</v>
      </c>
      <c r="G16" s="35">
        <v>0</v>
      </c>
      <c r="H16" s="35">
        <v>0</v>
      </c>
    </row>
    <row r="17" spans="1:8" x14ac:dyDescent="0.2">
      <c r="A17" s="12" t="s">
        <v>267</v>
      </c>
      <c r="B17" s="49"/>
      <c r="C17" s="49"/>
      <c r="D17" s="49"/>
      <c r="E17" s="11" t="s">
        <v>66</v>
      </c>
      <c r="F17" s="35">
        <v>0</v>
      </c>
      <c r="G17" s="35">
        <v>0</v>
      </c>
      <c r="H17" s="35">
        <v>0</v>
      </c>
    </row>
    <row r="18" spans="1:8" x14ac:dyDescent="0.2">
      <c r="A18" s="12" t="s">
        <v>268</v>
      </c>
      <c r="B18" s="49"/>
      <c r="C18" s="49"/>
      <c r="D18" s="49"/>
      <c r="E18" s="11" t="s">
        <v>206</v>
      </c>
      <c r="F18" s="35">
        <v>0</v>
      </c>
      <c r="G18" s="35">
        <v>0</v>
      </c>
      <c r="H18" s="35">
        <v>0</v>
      </c>
    </row>
    <row r="19" spans="1:8" x14ac:dyDescent="0.2">
      <c r="A19" s="12" t="s">
        <v>269</v>
      </c>
      <c r="B19" s="49"/>
      <c r="C19" s="49"/>
      <c r="D19" s="49"/>
      <c r="E19" s="16" t="s">
        <v>202</v>
      </c>
      <c r="F19" s="35">
        <v>0</v>
      </c>
      <c r="G19" s="35">
        <v>0</v>
      </c>
      <c r="H19" s="35">
        <v>0</v>
      </c>
    </row>
    <row r="20" spans="1:8" x14ac:dyDescent="0.2">
      <c r="A20" s="12" t="s">
        <v>270</v>
      </c>
      <c r="B20" s="49"/>
      <c r="C20" s="49"/>
      <c r="D20" s="49"/>
      <c r="E20" s="11" t="s">
        <v>196</v>
      </c>
      <c r="F20" s="35">
        <v>0</v>
      </c>
      <c r="G20" s="35">
        <v>0</v>
      </c>
      <c r="H20" s="35">
        <v>0</v>
      </c>
    </row>
    <row r="21" spans="1:8" ht="354.75" customHeight="1" x14ac:dyDescent="0.2">
      <c r="A21" s="12" t="s">
        <v>271</v>
      </c>
      <c r="B21" s="50"/>
      <c r="C21" s="50"/>
      <c r="D21" s="50"/>
      <c r="E21" s="11" t="s">
        <v>4</v>
      </c>
      <c r="F21" s="9" t="s">
        <v>274</v>
      </c>
      <c r="G21" s="15">
        <f>'2015'!H62+'2015'!H63+'2015'!H64+'2015'!H65+'2015'!H66</f>
        <v>3629816.72</v>
      </c>
      <c r="H21" s="7" t="s">
        <v>32</v>
      </c>
    </row>
    <row r="22" spans="1:8" x14ac:dyDescent="0.2">
      <c r="G22" s="36">
        <f>SUM(G12:G21)</f>
        <v>36444770.969999999</v>
      </c>
    </row>
    <row r="23" spans="1:8" x14ac:dyDescent="0.2">
      <c r="G23" s="6"/>
    </row>
    <row r="24" spans="1:8" x14ac:dyDescent="0.2">
      <c r="G24" s="6"/>
    </row>
  </sheetData>
  <mergeCells count="6">
    <mergeCell ref="A6:H6"/>
    <mergeCell ref="A7:H7"/>
    <mergeCell ref="A8:H8"/>
    <mergeCell ref="B12:B21"/>
    <mergeCell ref="C12:C21"/>
    <mergeCell ref="D12:D21"/>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11" zoomScaleNormal="100" zoomScaleSheetLayoutView="100" workbookViewId="0">
      <selection activeCell="E24" sqref="E24"/>
    </sheetView>
  </sheetViews>
  <sheetFormatPr defaultRowHeight="12.75" x14ac:dyDescent="0.2"/>
  <cols>
    <col min="1" max="1" width="7" style="5" customWidth="1"/>
    <col min="2" max="4" width="31.5703125" style="1" customWidth="1"/>
    <col min="5" max="5" width="45.28515625" style="3" customWidth="1"/>
    <col min="6" max="6" width="20" style="5" customWidth="1"/>
    <col min="7" max="7" width="20" style="1" customWidth="1"/>
    <col min="8" max="8" width="20" style="4" customWidth="1"/>
    <col min="9" max="16384" width="9.140625" style="1"/>
  </cols>
  <sheetData>
    <row r="1" spans="1:8" x14ac:dyDescent="0.2">
      <c r="H1" s="4" t="s">
        <v>261</v>
      </c>
    </row>
    <row r="2" spans="1:8" x14ac:dyDescent="0.2">
      <c r="H2" s="4" t="s">
        <v>260</v>
      </c>
    </row>
    <row r="3" spans="1:8" x14ac:dyDescent="0.2">
      <c r="H3" s="4" t="s">
        <v>259</v>
      </c>
    </row>
    <row r="4" spans="1:8" s="30" customFormat="1" ht="15.75" x14ac:dyDescent="0.25">
      <c r="A4" s="33"/>
      <c r="E4" s="31"/>
      <c r="F4" s="33"/>
      <c r="H4" s="32"/>
    </row>
    <row r="5" spans="1:8" s="30" customFormat="1" ht="15.75" x14ac:dyDescent="0.25">
      <c r="A5" s="33"/>
      <c r="E5" s="31"/>
      <c r="F5" s="33"/>
      <c r="H5" s="32"/>
    </row>
    <row r="6" spans="1:8" ht="16.5" x14ac:dyDescent="0.25">
      <c r="A6" s="44" t="s">
        <v>258</v>
      </c>
      <c r="B6" s="44"/>
      <c r="C6" s="44"/>
      <c r="D6" s="44"/>
      <c r="E6" s="44"/>
      <c r="F6" s="44"/>
      <c r="G6" s="44"/>
      <c r="H6" s="44"/>
    </row>
    <row r="7" spans="1:8" ht="16.5" x14ac:dyDescent="0.25">
      <c r="A7" s="44" t="s">
        <v>275</v>
      </c>
      <c r="B7" s="44"/>
      <c r="C7" s="44"/>
      <c r="D7" s="44"/>
      <c r="E7" s="44"/>
      <c r="F7" s="44"/>
      <c r="G7" s="44"/>
      <c r="H7" s="44"/>
    </row>
    <row r="8" spans="1:8" ht="16.5" x14ac:dyDescent="0.25">
      <c r="A8" s="44"/>
      <c r="B8" s="44"/>
      <c r="C8" s="44"/>
      <c r="D8" s="44"/>
      <c r="E8" s="44"/>
      <c r="F8" s="44"/>
      <c r="G8" s="44"/>
      <c r="H8" s="44"/>
    </row>
    <row r="9" spans="1:8" s="30" customFormat="1" ht="15.75" x14ac:dyDescent="0.25">
      <c r="A9" s="33"/>
      <c r="E9" s="31"/>
      <c r="F9" s="33"/>
      <c r="H9" s="32"/>
    </row>
    <row r="10" spans="1:8" s="28" customFormat="1" ht="90" x14ac:dyDescent="0.2">
      <c r="A10" s="26" t="s">
        <v>256</v>
      </c>
      <c r="B10" s="26" t="s">
        <v>255</v>
      </c>
      <c r="C10" s="26" t="s">
        <v>254</v>
      </c>
      <c r="D10" s="26" t="s">
        <v>253</v>
      </c>
      <c r="E10" s="26" t="s">
        <v>252</v>
      </c>
      <c r="F10" s="26" t="s">
        <v>251</v>
      </c>
      <c r="G10" s="26" t="s">
        <v>250</v>
      </c>
      <c r="H10" s="26" t="s">
        <v>249</v>
      </c>
    </row>
    <row r="11" spans="1:8" s="22" customFormat="1" ht="11.25" x14ac:dyDescent="0.2">
      <c r="A11" s="27">
        <v>1</v>
      </c>
      <c r="B11" s="27">
        <v>2</v>
      </c>
      <c r="C11" s="27">
        <v>3</v>
      </c>
      <c r="D11" s="27">
        <v>4</v>
      </c>
      <c r="E11" s="26">
        <v>5</v>
      </c>
      <c r="F11" s="27">
        <v>6</v>
      </c>
      <c r="G11" s="27">
        <v>7</v>
      </c>
      <c r="H11" s="26">
        <v>8</v>
      </c>
    </row>
    <row r="12" spans="1:8" s="20" customFormat="1" ht="63.75" x14ac:dyDescent="0.2">
      <c r="A12" s="12" t="s">
        <v>246</v>
      </c>
      <c r="B12" s="45" t="str">
        <f>январь!B12</f>
        <v>МГ Мастах – Берг:е Газопровод-отвод к АГРС с.Люксюгун, Газопровод-отвод к АГР С с. Тыайа, Газопровод-отвод к АГРС с. Чагда, Газопровод-отвод к АГРС с. Арыктах, Газопровод-отвод к АГРС с. Кобяй, МГ Берге – Якутск  (Таас-Тумус-Якутск),  Газопровод-отвод к АГРС с.Ситте, Газопровод-отвод к АГРС  с. Салбанцы, Газопровод-отвод к АГРС  с. Намцы, Газопровод-отвод к АГРС с. Искра МГ Намцы-Хатырык Газопровод-отвод к АГРС: с. Бетюнь Газопровод-отвод к АГРС с.Таастах Газопровод-отвод к АГРС п. Маган Газопровод-отвод к ГРС г. Покровск Газопровод-отвод к АГРС с. Октемцы ГО Покровск-Булгунняхтах Газопровод-отвод к АГРС с Булгунняхтах МГ Булгунняхтах-Улахан-Ан Газопровод-отвод к АГРС с. Улахан-Ан МГ к с. Бердигестях Газопровод-отвод к АГРС с. Бясь-Кюель Газопровод-отвод к АГРС с. Кюерелях Газопровод-отвод к  ГРС-2 МГ «0» км –ГРС-2 – Хатассы Газопровод-отвод к АГРС с.Хатассы Подводный переход МГ через р. Лена МГ Павловск-Майя МГ Майя-Табага Газопровод-отвод к АГРС с. Павловск Газопровод-отвод к АГРС с.Хаптагай Газопровод-отвод к АГРС п. Нижний Бестях Газопровод-отвод к АГРС с. Майа Газопровод-отвод к АГРС с. Табага МГ Майя-Тюнгюлю Газопровод-отвод к АГРС с. Тюнгюлю МГ "УКПГ Отраднинское ГКМ - АГРС г.Ленск"</v>
      </c>
      <c r="C12" s="45" t="str">
        <f>январь!C12</f>
        <v>МГ Мастах-Берге 47 км, МГ Мастах-Берге 86 км,  МГ Мастах-Берге 132 км, МГ Мастах-Берге МГ Берге-Якутск  108 км МГ Берге-Якутск  181 км МГ Берге-Якутск  198 км  ГО Намцы-Хатырык МГ Берге-Якутск  216 км МГ Берге-Якутск  283 км МГ Берге-Якутск  272  км ГО г. Покровск  МГ Булгунняхтах-Улахан-Ан МГ Берге-Якутск 133 км МГ с. Бердигестях МГ с. Бердигестях МГ 0км-ГРС-2-Хатассы МГ Мастах-Берге МГ ГРС-2-Хатассы Подводный переход через р.Лена  МГ Павловск-Майя МГ Майя-Табага МГ Майя-Тюнгюлю УКПГ Отраднинское ГКМ</v>
      </c>
      <c r="D12" s="45" t="str">
        <f>январь!D12</f>
        <v>АГРС с. Люксюгун АГРС с. Тыайа АГРС с. Чагда АГРС с.Арыктах АГРС с.Кобяй ГРС г. Якутск АГРС с.Ситте АГРС с.Салбанцы АГРС с.Намцы АГРС с.Искра ГО с.Хатырык с. Бетюнцы АГРС с. Хатырык АГРС с. Таастах АГРС п. Маган ГРС г. Покровск АГРС с. Октемцы ГО  с. Булгунняхтах ГО с. Улахан-Ан АГРС с. Улахан-Ан ГО с. Кюерелях АГРС с. Бясь-Кюель АГРС с. Кюерелях ГРС-2 г.Якутск ГО с.Хатассы АГРС с. Хатассы МГ Павловск-Майя ГО с. Майя ГО с. Табага АГРС с.Павловск АГРС с. Хаптагай АГРС п.Н. Бестях АГРС с. Майя АГРС с.Табага Газопровод-отвод к АГРС с. Тюнгюлю АГРС с.Тюнгюлю АГРС г.Ленск</v>
      </c>
      <c r="E12" s="16" t="s">
        <v>51</v>
      </c>
      <c r="F12" s="38">
        <v>0</v>
      </c>
      <c r="G12" s="35">
        <v>0</v>
      </c>
      <c r="H12" s="35">
        <v>0</v>
      </c>
    </row>
    <row r="13" spans="1:8" ht="38.25" x14ac:dyDescent="0.2">
      <c r="A13" s="12" t="s">
        <v>263</v>
      </c>
      <c r="B13" s="46"/>
      <c r="C13" s="46"/>
      <c r="D13" s="46"/>
      <c r="E13" s="16" t="s">
        <v>57</v>
      </c>
      <c r="F13" s="38">
        <v>0</v>
      </c>
      <c r="G13" s="35">
        <v>0</v>
      </c>
      <c r="H13" s="35">
        <v>0</v>
      </c>
    </row>
    <row r="14" spans="1:8" x14ac:dyDescent="0.2">
      <c r="A14" s="12" t="s">
        <v>264</v>
      </c>
      <c r="B14" s="46"/>
      <c r="C14" s="46"/>
      <c r="D14" s="46"/>
      <c r="E14" s="16" t="s">
        <v>75</v>
      </c>
      <c r="F14" s="38">
        <v>0</v>
      </c>
      <c r="G14" s="35">
        <v>0</v>
      </c>
      <c r="H14" s="35">
        <v>0</v>
      </c>
    </row>
    <row r="15" spans="1:8" x14ac:dyDescent="0.2">
      <c r="A15" s="12" t="s">
        <v>265</v>
      </c>
      <c r="B15" s="46"/>
      <c r="C15" s="46"/>
      <c r="D15" s="46"/>
      <c r="E15" s="11" t="s">
        <v>61</v>
      </c>
      <c r="F15" s="38">
        <v>0</v>
      </c>
      <c r="G15" s="35">
        <v>0</v>
      </c>
      <c r="H15" s="35">
        <v>0</v>
      </c>
    </row>
    <row r="16" spans="1:8" ht="25.5" x14ac:dyDescent="0.2">
      <c r="A16" s="12" t="s">
        <v>266</v>
      </c>
      <c r="B16" s="46"/>
      <c r="C16" s="46"/>
      <c r="D16" s="46"/>
      <c r="E16" s="11" t="s">
        <v>93</v>
      </c>
      <c r="F16" s="38">
        <v>0</v>
      </c>
      <c r="G16" s="35">
        <v>0</v>
      </c>
      <c r="H16" s="35">
        <v>0</v>
      </c>
    </row>
    <row r="17" spans="1:8" x14ac:dyDescent="0.2">
      <c r="A17" s="12" t="s">
        <v>267</v>
      </c>
      <c r="B17" s="46"/>
      <c r="C17" s="46"/>
      <c r="D17" s="46"/>
      <c r="E17" s="11" t="s">
        <v>66</v>
      </c>
      <c r="F17" s="37" t="s">
        <v>277</v>
      </c>
      <c r="G17" s="35">
        <f>'2015'!H20+'2015'!H21</f>
        <v>3886038</v>
      </c>
      <c r="H17" s="35" t="s">
        <v>32</v>
      </c>
    </row>
    <row r="18" spans="1:8" x14ac:dyDescent="0.2">
      <c r="A18" s="12" t="s">
        <v>268</v>
      </c>
      <c r="B18" s="46"/>
      <c r="C18" s="46"/>
      <c r="D18" s="46"/>
      <c r="E18" s="11" t="s">
        <v>206</v>
      </c>
      <c r="F18" s="38">
        <v>0</v>
      </c>
      <c r="G18" s="35">
        <v>0</v>
      </c>
      <c r="H18" s="35">
        <v>0</v>
      </c>
    </row>
    <row r="19" spans="1:8" ht="116.25" customHeight="1" x14ac:dyDescent="0.2">
      <c r="A19" s="12" t="s">
        <v>269</v>
      </c>
      <c r="B19" s="46"/>
      <c r="C19" s="46"/>
      <c r="D19" s="46"/>
      <c r="E19" s="16" t="s">
        <v>202</v>
      </c>
      <c r="F19" s="38">
        <v>0</v>
      </c>
      <c r="G19" s="35">
        <v>0</v>
      </c>
      <c r="H19" s="35">
        <v>0</v>
      </c>
    </row>
    <row r="20" spans="1:8" ht="116.25" customHeight="1" x14ac:dyDescent="0.2">
      <c r="A20" s="12" t="s">
        <v>270</v>
      </c>
      <c r="B20" s="46"/>
      <c r="C20" s="46"/>
      <c r="D20" s="46"/>
      <c r="E20" s="11" t="s">
        <v>196</v>
      </c>
      <c r="F20" s="38">
        <v>0</v>
      </c>
      <c r="G20" s="35">
        <v>0</v>
      </c>
      <c r="H20" s="35">
        <v>0</v>
      </c>
    </row>
    <row r="21" spans="1:8" ht="99" customHeight="1" x14ac:dyDescent="0.2">
      <c r="A21" s="12" t="s">
        <v>271</v>
      </c>
      <c r="B21" s="47"/>
      <c r="C21" s="47"/>
      <c r="D21" s="47"/>
      <c r="E21" s="11" t="s">
        <v>4</v>
      </c>
      <c r="F21" s="35" t="s">
        <v>276</v>
      </c>
      <c r="G21" s="35">
        <f>'2015'!H67+'2015'!H68+'2015'!H69+'2015'!H70</f>
        <v>5302927.1417996008</v>
      </c>
      <c r="H21" s="35" t="s">
        <v>32</v>
      </c>
    </row>
    <row r="22" spans="1:8" x14ac:dyDescent="0.2">
      <c r="G22" s="52">
        <f>SUM(G12:G21)</f>
        <v>9188965.1417996008</v>
      </c>
    </row>
    <row r="23" spans="1:8" x14ac:dyDescent="0.2">
      <c r="G23" s="6"/>
    </row>
  </sheetData>
  <mergeCells count="6">
    <mergeCell ref="A6:H6"/>
    <mergeCell ref="A7:H7"/>
    <mergeCell ref="A8:H8"/>
    <mergeCell ref="B12:B21"/>
    <mergeCell ref="C12:C21"/>
    <mergeCell ref="D12:D21"/>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3" zoomScaleNormal="100" zoomScaleSheetLayoutView="100" workbookViewId="0">
      <selection activeCell="G22" sqref="G22"/>
    </sheetView>
  </sheetViews>
  <sheetFormatPr defaultRowHeight="12.75" x14ac:dyDescent="0.2"/>
  <cols>
    <col min="1" max="1" width="7" style="5" customWidth="1"/>
    <col min="2" max="4" width="30.42578125" style="1" customWidth="1"/>
    <col min="5" max="5" width="45.28515625" style="3" customWidth="1"/>
    <col min="6" max="6" width="20" style="5" customWidth="1"/>
    <col min="7" max="7" width="20" style="1" customWidth="1"/>
    <col min="8" max="8" width="20" style="4" customWidth="1"/>
    <col min="9" max="16384" width="9.140625" style="1"/>
  </cols>
  <sheetData>
    <row r="1" spans="1:8" x14ac:dyDescent="0.2">
      <c r="H1" s="4" t="s">
        <v>261</v>
      </c>
    </row>
    <row r="2" spans="1:8" x14ac:dyDescent="0.2">
      <c r="H2" s="4" t="s">
        <v>260</v>
      </c>
    </row>
    <row r="3" spans="1:8" x14ac:dyDescent="0.2">
      <c r="H3" s="4" t="s">
        <v>259</v>
      </c>
    </row>
    <row r="4" spans="1:8" s="30" customFormat="1" ht="15.75" x14ac:dyDescent="0.25">
      <c r="A4" s="33"/>
      <c r="E4" s="31"/>
      <c r="F4" s="33"/>
      <c r="H4" s="32"/>
    </row>
    <row r="5" spans="1:8" s="30" customFormat="1" ht="15.75" x14ac:dyDescent="0.25">
      <c r="A5" s="33"/>
      <c r="E5" s="31"/>
      <c r="F5" s="33"/>
      <c r="H5" s="32"/>
    </row>
    <row r="6" spans="1:8" ht="16.5" x14ac:dyDescent="0.25">
      <c r="A6" s="44" t="s">
        <v>258</v>
      </c>
      <c r="B6" s="44"/>
      <c r="C6" s="44"/>
      <c r="D6" s="44"/>
      <c r="E6" s="44"/>
      <c r="F6" s="44"/>
      <c r="G6" s="44"/>
      <c r="H6" s="44"/>
    </row>
    <row r="7" spans="1:8" ht="16.5" x14ac:dyDescent="0.25">
      <c r="A7" s="44" t="s">
        <v>278</v>
      </c>
      <c r="B7" s="44"/>
      <c r="C7" s="44"/>
      <c r="D7" s="44"/>
      <c r="E7" s="44"/>
      <c r="F7" s="44"/>
      <c r="G7" s="44"/>
      <c r="H7" s="44"/>
    </row>
    <row r="8" spans="1:8" ht="16.5" x14ac:dyDescent="0.25">
      <c r="A8" s="44"/>
      <c r="B8" s="44"/>
      <c r="C8" s="44"/>
      <c r="D8" s="44"/>
      <c r="E8" s="44"/>
      <c r="F8" s="44"/>
      <c r="G8" s="44"/>
      <c r="H8" s="44"/>
    </row>
    <row r="9" spans="1:8" s="30" customFormat="1" ht="15.75" x14ac:dyDescent="0.25">
      <c r="A9" s="33"/>
      <c r="E9" s="31"/>
      <c r="F9" s="33"/>
      <c r="H9" s="32"/>
    </row>
    <row r="10" spans="1:8" s="28" customFormat="1" ht="90" x14ac:dyDescent="0.2">
      <c r="A10" s="26" t="s">
        <v>256</v>
      </c>
      <c r="B10" s="26" t="s">
        <v>255</v>
      </c>
      <c r="C10" s="26" t="s">
        <v>254</v>
      </c>
      <c r="D10" s="26" t="s">
        <v>253</v>
      </c>
      <c r="E10" s="26" t="s">
        <v>252</v>
      </c>
      <c r="F10" s="26" t="s">
        <v>251</v>
      </c>
      <c r="G10" s="26" t="s">
        <v>250</v>
      </c>
      <c r="H10" s="26" t="s">
        <v>249</v>
      </c>
    </row>
    <row r="11" spans="1:8" s="22" customFormat="1" ht="11.25" x14ac:dyDescent="0.2">
      <c r="A11" s="27">
        <v>1</v>
      </c>
      <c r="B11" s="27">
        <v>2</v>
      </c>
      <c r="C11" s="27">
        <v>3</v>
      </c>
      <c r="D11" s="27">
        <v>4</v>
      </c>
      <c r="E11" s="26">
        <v>5</v>
      </c>
      <c r="F11" s="27">
        <v>6</v>
      </c>
      <c r="G11" s="27">
        <v>7</v>
      </c>
      <c r="H11" s="26">
        <v>8</v>
      </c>
    </row>
    <row r="12" spans="1:8" s="20" customFormat="1" ht="63.75" x14ac:dyDescent="0.2">
      <c r="A12" s="12" t="s">
        <v>246</v>
      </c>
      <c r="B12" s="45" t="str">
        <f>январь!B12</f>
        <v>МГ Мастах – Берг:е Газопровод-отвод к АГРС с.Люксюгун, Газопровод-отвод к АГР С с. Тыайа, Газопровод-отвод к АГРС с. Чагда, Газопровод-отвод к АГРС с. Арыктах, Газопровод-отвод к АГРС с. Кобяй, МГ Берге – Якутск  (Таас-Тумус-Якутск),  Газопровод-отвод к АГРС с.Ситте, Газопровод-отвод к АГРС  с. Салбанцы, Газопровод-отвод к АГРС  с. Намцы, Газопровод-отвод к АГРС с. Искра МГ Намцы-Хатырык Газопровод-отвод к АГРС: с. Бетюнь Газопровод-отвод к АГРС с.Таастах Газопровод-отвод к АГРС п. Маган Газопровод-отвод к ГРС г. Покровск Газопровод-отвод к АГРС с. Октемцы ГО Покровск-Булгунняхтах Газопровод-отвод к АГРС с Булгунняхтах МГ Булгунняхтах-Улахан-Ан Газопровод-отвод к АГРС с. Улахан-Ан МГ к с. Бердигестях Газопровод-отвод к АГРС с. Бясь-Кюель Газопровод-отвод к АГРС с. Кюерелях Газопровод-отвод к  ГРС-2 МГ «0» км –ГРС-2 – Хатассы Газопровод-отвод к АГРС с.Хатассы Подводный переход МГ через р. Лена МГ Павловск-Майя МГ Майя-Табага Газопровод-отвод к АГРС с. Павловск Газопровод-отвод к АГРС с.Хаптагай Газопровод-отвод к АГРС п. Нижний Бестях Газопровод-отвод к АГРС с. Майа Газопровод-отвод к АГРС с. Табага МГ Майя-Тюнгюлю Газопровод-отвод к АГРС с. Тюнгюлю МГ "УКПГ Отраднинское ГКМ - АГРС г.Ленск"</v>
      </c>
      <c r="C12" s="45" t="str">
        <f>январь!C12</f>
        <v>МГ Мастах-Берге 47 км, МГ Мастах-Берге 86 км,  МГ Мастах-Берге 132 км, МГ Мастах-Берге МГ Берге-Якутск  108 км МГ Берге-Якутск  181 км МГ Берге-Якутск  198 км  ГО Намцы-Хатырык МГ Берге-Якутск  216 км МГ Берге-Якутск  283 км МГ Берге-Якутск  272  км ГО г. Покровск  МГ Булгунняхтах-Улахан-Ан МГ Берге-Якутск 133 км МГ с. Бердигестях МГ с. Бердигестях МГ 0км-ГРС-2-Хатассы МГ Мастах-Берге МГ ГРС-2-Хатассы Подводный переход через р.Лена  МГ Павловск-Майя МГ Майя-Табага МГ Майя-Тюнгюлю УКПГ Отраднинское ГКМ</v>
      </c>
      <c r="D12" s="45" t="str">
        <f>январь!D12</f>
        <v>АГРС с. Люксюгун АГРС с. Тыайа АГРС с. Чагда АГРС с.Арыктах АГРС с.Кобяй ГРС г. Якутск АГРС с.Ситте АГРС с.Салбанцы АГРС с.Намцы АГРС с.Искра ГО с.Хатырык с. Бетюнцы АГРС с. Хатырык АГРС с. Таастах АГРС п. Маган ГРС г. Покровск АГРС с. Октемцы ГО  с. Булгунняхтах ГО с. Улахан-Ан АГРС с. Улахан-Ан ГО с. Кюерелях АГРС с. Бясь-Кюель АГРС с. Кюерелях ГРС-2 г.Якутск ГО с.Хатассы АГРС с. Хатассы МГ Павловск-Майя ГО с. Майя ГО с. Табага АГРС с.Павловск АГРС с. Хаптагай АГРС п.Н. Бестях АГРС с. Майя АГРС с.Табага Газопровод-отвод к АГРС с. Тюнгюлю АГРС с.Тюнгюлю АГРС г.Ленск</v>
      </c>
      <c r="E12" s="16" t="s">
        <v>51</v>
      </c>
      <c r="F12" s="37" t="str">
        <f>'2015'!G22</f>
        <v>12,700 тн., 420 компл.</v>
      </c>
      <c r="G12" s="38">
        <f>'2015'!H22</f>
        <v>266974.38522</v>
      </c>
      <c r="H12" s="37" t="str">
        <f>'2015'!I22</f>
        <v>запрос котировок</v>
      </c>
    </row>
    <row r="13" spans="1:8" ht="38.25" x14ac:dyDescent="0.2">
      <c r="A13" s="12" t="s">
        <v>263</v>
      </c>
      <c r="B13" s="46"/>
      <c r="C13" s="46"/>
      <c r="D13" s="46"/>
      <c r="E13" s="16" t="s">
        <v>57</v>
      </c>
      <c r="F13" s="37">
        <v>0</v>
      </c>
      <c r="G13" s="35">
        <v>0</v>
      </c>
      <c r="H13" s="35">
        <v>0</v>
      </c>
    </row>
    <row r="14" spans="1:8" x14ac:dyDescent="0.2">
      <c r="A14" s="12" t="s">
        <v>264</v>
      </c>
      <c r="B14" s="46"/>
      <c r="C14" s="46"/>
      <c r="D14" s="46"/>
      <c r="E14" s="16" t="s">
        <v>75</v>
      </c>
      <c r="F14" s="37">
        <v>0</v>
      </c>
      <c r="G14" s="35">
        <v>0</v>
      </c>
      <c r="H14" s="35">
        <v>0</v>
      </c>
    </row>
    <row r="15" spans="1:8" x14ac:dyDescent="0.2">
      <c r="A15" s="12" t="s">
        <v>265</v>
      </c>
      <c r="B15" s="46"/>
      <c r="C15" s="46"/>
      <c r="D15" s="46"/>
      <c r="E15" s="11" t="s">
        <v>61</v>
      </c>
      <c r="F15" s="37">
        <f>'2015'!G26</f>
        <v>1</v>
      </c>
      <c r="G15" s="38">
        <f>'2015'!H26</f>
        <v>874000</v>
      </c>
      <c r="H15" s="37" t="str">
        <f>'2015'!I26</f>
        <v>запрос котировок</v>
      </c>
    </row>
    <row r="16" spans="1:8" ht="102.75" customHeight="1" x14ac:dyDescent="0.2">
      <c r="A16" s="12" t="s">
        <v>266</v>
      </c>
      <c r="B16" s="46"/>
      <c r="C16" s="46"/>
      <c r="D16" s="46"/>
      <c r="E16" s="11" t="s">
        <v>93</v>
      </c>
      <c r="F16" s="37">
        <v>0</v>
      </c>
      <c r="G16" s="35">
        <v>0</v>
      </c>
      <c r="H16" s="35">
        <v>0</v>
      </c>
    </row>
    <row r="17" spans="1:8" ht="102.75" customHeight="1" x14ac:dyDescent="0.2">
      <c r="A17" s="12" t="s">
        <v>267</v>
      </c>
      <c r="B17" s="46"/>
      <c r="C17" s="46"/>
      <c r="D17" s="46"/>
      <c r="E17" s="11" t="s">
        <v>66</v>
      </c>
      <c r="F17" s="37">
        <v>0</v>
      </c>
      <c r="G17" s="35">
        <v>0</v>
      </c>
      <c r="H17" s="35">
        <v>0</v>
      </c>
    </row>
    <row r="18" spans="1:8" ht="102.75" customHeight="1" x14ac:dyDescent="0.2">
      <c r="A18" s="12" t="s">
        <v>268</v>
      </c>
      <c r="B18" s="46"/>
      <c r="C18" s="46"/>
      <c r="D18" s="46"/>
      <c r="E18" s="11" t="s">
        <v>206</v>
      </c>
      <c r="F18" s="37" t="str">
        <f>'2015'!G23</f>
        <v>625 кг., 4890 л., 10,420 тн.</v>
      </c>
      <c r="G18" s="38">
        <f>'2015'!H23</f>
        <v>1552338.17</v>
      </c>
      <c r="H18" s="37" t="str">
        <f>'2015'!I23</f>
        <v>запрос котировок</v>
      </c>
    </row>
    <row r="19" spans="1:8" ht="89.25" customHeight="1" x14ac:dyDescent="0.2">
      <c r="A19" s="12" t="s">
        <v>269</v>
      </c>
      <c r="B19" s="46"/>
      <c r="C19" s="46"/>
      <c r="D19" s="46"/>
      <c r="E19" s="16" t="s">
        <v>202</v>
      </c>
      <c r="F19" s="37" t="str">
        <f>'2015'!G24</f>
        <v>1ед.</v>
      </c>
      <c r="G19" s="38">
        <f>'2015'!H24</f>
        <v>480000</v>
      </c>
      <c r="H19" s="37" t="str">
        <f>'2015'!I24</f>
        <v>внутренняя котировка до 500 тыс.</v>
      </c>
    </row>
    <row r="20" spans="1:8" ht="40.5" customHeight="1" x14ac:dyDescent="0.2">
      <c r="A20" s="12" t="s">
        <v>270</v>
      </c>
      <c r="B20" s="46"/>
      <c r="C20" s="46"/>
      <c r="D20" s="46"/>
      <c r="E20" s="11" t="s">
        <v>196</v>
      </c>
      <c r="F20" s="37">
        <f>'2015'!G25</f>
        <v>601</v>
      </c>
      <c r="G20" s="38">
        <f>'2015'!H25</f>
        <v>2235114.36</v>
      </c>
      <c r="H20" s="37" t="str">
        <f>'2015'!I25</f>
        <v>открытый конкурс</v>
      </c>
    </row>
    <row r="21" spans="1:8" ht="14.25" customHeight="1" x14ac:dyDescent="0.2">
      <c r="A21" s="12" t="s">
        <v>271</v>
      </c>
      <c r="B21" s="47"/>
      <c r="C21" s="47"/>
      <c r="D21" s="47"/>
      <c r="E21" s="11" t="s">
        <v>4</v>
      </c>
      <c r="F21" s="35">
        <v>0</v>
      </c>
      <c r="G21" s="35">
        <v>0</v>
      </c>
      <c r="H21" s="35">
        <v>0</v>
      </c>
    </row>
    <row r="22" spans="1:8" x14ac:dyDescent="0.2">
      <c r="G22" s="36">
        <f>SUM(G12:G21)</f>
        <v>5408426.9152199998</v>
      </c>
    </row>
    <row r="23" spans="1:8" x14ac:dyDescent="0.2">
      <c r="G23" s="6"/>
    </row>
    <row r="24" spans="1:8" x14ac:dyDescent="0.2">
      <c r="G24" s="6"/>
    </row>
  </sheetData>
  <mergeCells count="6">
    <mergeCell ref="A6:H6"/>
    <mergeCell ref="A7:H7"/>
    <mergeCell ref="A8:H8"/>
    <mergeCell ref="B12:B21"/>
    <mergeCell ref="C12:C21"/>
    <mergeCell ref="D12:D21"/>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13" zoomScaleNormal="100" zoomScaleSheetLayoutView="100" workbookViewId="0">
      <selection activeCell="G25" sqref="G25"/>
    </sheetView>
  </sheetViews>
  <sheetFormatPr defaultRowHeight="12.75" x14ac:dyDescent="0.2"/>
  <cols>
    <col min="1" max="1" width="7" style="5" customWidth="1"/>
    <col min="2" max="4" width="32.140625" style="1" customWidth="1"/>
    <col min="5" max="5" width="45.28515625" style="3" customWidth="1"/>
    <col min="6" max="6" width="20" style="5" customWidth="1"/>
    <col min="7" max="7" width="20" style="1" customWidth="1"/>
    <col min="8" max="8" width="20" style="4" customWidth="1"/>
    <col min="9" max="16384" width="9.140625" style="1"/>
  </cols>
  <sheetData>
    <row r="1" spans="1:8" x14ac:dyDescent="0.2">
      <c r="H1" s="4" t="s">
        <v>261</v>
      </c>
    </row>
    <row r="2" spans="1:8" x14ac:dyDescent="0.2">
      <c r="H2" s="4" t="s">
        <v>260</v>
      </c>
    </row>
    <row r="3" spans="1:8" x14ac:dyDescent="0.2">
      <c r="H3" s="4" t="s">
        <v>259</v>
      </c>
    </row>
    <row r="4" spans="1:8" s="30" customFormat="1" ht="15.75" x14ac:dyDescent="0.25">
      <c r="A4" s="33"/>
      <c r="E4" s="31"/>
      <c r="F4" s="33"/>
      <c r="H4" s="32"/>
    </row>
    <row r="5" spans="1:8" s="30" customFormat="1" ht="15.75" x14ac:dyDescent="0.25">
      <c r="A5" s="33"/>
      <c r="E5" s="31"/>
      <c r="F5" s="33"/>
      <c r="H5" s="32"/>
    </row>
    <row r="6" spans="1:8" ht="16.5" x14ac:dyDescent="0.25">
      <c r="A6" s="44" t="s">
        <v>258</v>
      </c>
      <c r="B6" s="44"/>
      <c r="C6" s="44"/>
      <c r="D6" s="44"/>
      <c r="E6" s="44"/>
      <c r="F6" s="44"/>
      <c r="G6" s="44"/>
      <c r="H6" s="44"/>
    </row>
    <row r="7" spans="1:8" ht="16.5" x14ac:dyDescent="0.25">
      <c r="A7" s="44" t="s">
        <v>279</v>
      </c>
      <c r="B7" s="44"/>
      <c r="C7" s="44"/>
      <c r="D7" s="44"/>
      <c r="E7" s="44"/>
      <c r="F7" s="44"/>
      <c r="G7" s="44"/>
      <c r="H7" s="44"/>
    </row>
    <row r="8" spans="1:8" ht="16.5" x14ac:dyDescent="0.25">
      <c r="A8" s="44"/>
      <c r="B8" s="44"/>
      <c r="C8" s="44"/>
      <c r="D8" s="44"/>
      <c r="E8" s="44"/>
      <c r="F8" s="44"/>
      <c r="G8" s="44"/>
      <c r="H8" s="44"/>
    </row>
    <row r="9" spans="1:8" s="30" customFormat="1" ht="15.75" x14ac:dyDescent="0.25">
      <c r="A9" s="33"/>
      <c r="E9" s="31"/>
      <c r="F9" s="33"/>
      <c r="H9" s="32"/>
    </row>
    <row r="10" spans="1:8" s="28" customFormat="1" ht="90" x14ac:dyDescent="0.2">
      <c r="A10" s="26" t="s">
        <v>256</v>
      </c>
      <c r="B10" s="26" t="s">
        <v>255</v>
      </c>
      <c r="C10" s="26" t="s">
        <v>254</v>
      </c>
      <c r="D10" s="26" t="s">
        <v>253</v>
      </c>
      <c r="E10" s="26" t="s">
        <v>252</v>
      </c>
      <c r="F10" s="26" t="s">
        <v>251</v>
      </c>
      <c r="G10" s="26" t="s">
        <v>250</v>
      </c>
      <c r="H10" s="26" t="s">
        <v>249</v>
      </c>
    </row>
    <row r="11" spans="1:8" s="22" customFormat="1" ht="11.25" x14ac:dyDescent="0.2">
      <c r="A11" s="27">
        <v>1</v>
      </c>
      <c r="B11" s="27">
        <v>2</v>
      </c>
      <c r="C11" s="27">
        <v>3</v>
      </c>
      <c r="D11" s="27">
        <v>4</v>
      </c>
      <c r="E11" s="26">
        <v>5</v>
      </c>
      <c r="F11" s="27">
        <v>6</v>
      </c>
      <c r="G11" s="27">
        <v>7</v>
      </c>
      <c r="H11" s="26">
        <v>8</v>
      </c>
    </row>
    <row r="12" spans="1:8" s="20" customFormat="1" ht="63.75" x14ac:dyDescent="0.2">
      <c r="A12" s="12" t="s">
        <v>246</v>
      </c>
      <c r="B12" s="45" t="str">
        <f>январь!B12</f>
        <v>МГ Мастах – Берг:е Газопровод-отвод к АГРС с.Люксюгун, Газопровод-отвод к АГР С с. Тыайа, Газопровод-отвод к АГРС с. Чагда, Газопровод-отвод к АГРС с. Арыктах, Газопровод-отвод к АГРС с. Кобяй, МГ Берге – Якутск  (Таас-Тумус-Якутск),  Газопровод-отвод к АГРС с.Ситте, Газопровод-отвод к АГРС  с. Салбанцы, Газопровод-отвод к АГРС  с. Намцы, Газопровод-отвод к АГРС с. Искра МГ Намцы-Хатырык Газопровод-отвод к АГРС: с. Бетюнь Газопровод-отвод к АГРС с.Таастах Газопровод-отвод к АГРС п. Маган Газопровод-отвод к ГРС г. Покровск Газопровод-отвод к АГРС с. Октемцы ГО Покровск-Булгунняхтах Газопровод-отвод к АГРС с Булгунняхтах МГ Булгунняхтах-Улахан-Ан Газопровод-отвод к АГРС с. Улахан-Ан МГ к с. Бердигестях Газопровод-отвод к АГРС с. Бясь-Кюель Газопровод-отвод к АГРС с. Кюерелях Газопровод-отвод к  ГРС-2 МГ «0» км –ГРС-2 – Хатассы Газопровод-отвод к АГРС с.Хатассы Подводный переход МГ через р. Лена МГ Павловск-Майя МГ Майя-Табага Газопровод-отвод к АГРС с. Павловск Газопровод-отвод к АГРС с.Хаптагай Газопровод-отвод к АГРС п. Нижний Бестях Газопровод-отвод к АГРС с. Майа Газопровод-отвод к АГРС с. Табага МГ Майя-Тюнгюлю Газопровод-отвод к АГРС с. Тюнгюлю МГ "УКПГ Отраднинское ГКМ - АГРС г.Ленск"</v>
      </c>
      <c r="C12" s="45" t="str">
        <f>январь!C12</f>
        <v>МГ Мастах-Берге 47 км, МГ Мастах-Берге 86 км,  МГ Мастах-Берге 132 км, МГ Мастах-Берге МГ Берге-Якутск  108 км МГ Берге-Якутск  181 км МГ Берге-Якутск  198 км  ГО Намцы-Хатырык МГ Берге-Якутск  216 км МГ Берге-Якутск  283 км МГ Берге-Якутск  272  км ГО г. Покровск  МГ Булгунняхтах-Улахан-Ан МГ Берге-Якутск 133 км МГ с. Бердигестях МГ с. Бердигестях МГ 0км-ГРС-2-Хатассы МГ Мастах-Берге МГ ГРС-2-Хатассы Подводный переход через р.Лена  МГ Павловск-Майя МГ Майя-Табага МГ Майя-Тюнгюлю УКПГ Отраднинское ГКМ</v>
      </c>
      <c r="D12" s="45" t="str">
        <f>январь!D12</f>
        <v>АГРС с. Люксюгун АГРС с. Тыайа АГРС с. Чагда АГРС с.Арыктах АГРС с.Кобяй ГРС г. Якутск АГРС с.Ситте АГРС с.Салбанцы АГРС с.Намцы АГРС с.Искра ГО с.Хатырык с. Бетюнцы АГРС с. Хатырык АГРС с. Таастах АГРС п. Маган ГРС г. Покровск АГРС с. Октемцы ГО  с. Булгунняхтах ГО с. Улахан-Ан АГРС с. Улахан-Ан ГО с. Кюерелях АГРС с. Бясь-Кюель АГРС с. Кюерелях ГРС-2 г.Якутск ГО с.Хатассы АГРС с. Хатассы МГ Павловск-Майя ГО с. Майя ГО с. Табага АГРС с.Павловск АГРС с. Хаптагай АГРС п.Н. Бестях АГРС с. Майя АГРС с.Табага Газопровод-отвод к АГРС с. Тюнгюлю АГРС с.Тюнгюлю АГРС г.Ленск</v>
      </c>
      <c r="E12" s="16" t="s">
        <v>51</v>
      </c>
      <c r="F12" s="38" t="s">
        <v>280</v>
      </c>
      <c r="G12" s="38">
        <f>'2015'!H27+'2015'!H30</f>
        <v>4134719</v>
      </c>
      <c r="H12" s="37" t="str">
        <f>'2015'!I27</f>
        <v>запрос котировок, прямая закупка</v>
      </c>
    </row>
    <row r="13" spans="1:8" ht="46.5" customHeight="1" x14ac:dyDescent="0.2">
      <c r="A13" s="12" t="s">
        <v>263</v>
      </c>
      <c r="B13" s="46"/>
      <c r="C13" s="46"/>
      <c r="D13" s="46"/>
      <c r="E13" s="16" t="s">
        <v>57</v>
      </c>
      <c r="F13" s="38" t="str">
        <f>'2015'!G34</f>
        <v>2768 шт.</v>
      </c>
      <c r="G13" s="38">
        <f>'2015'!H34</f>
        <v>6614378</v>
      </c>
      <c r="H13" s="37" t="str">
        <f>'2015'!I34</f>
        <v>конкурс</v>
      </c>
    </row>
    <row r="14" spans="1:8" ht="46.5" customHeight="1" x14ac:dyDescent="0.2">
      <c r="A14" s="12" t="s">
        <v>264</v>
      </c>
      <c r="B14" s="46"/>
      <c r="C14" s="46"/>
      <c r="D14" s="46"/>
      <c r="E14" s="16" t="s">
        <v>75</v>
      </c>
      <c r="F14" s="38">
        <v>0</v>
      </c>
      <c r="G14" s="35">
        <v>0</v>
      </c>
      <c r="H14" s="35">
        <v>0</v>
      </c>
    </row>
    <row r="15" spans="1:8" ht="46.5" customHeight="1" x14ac:dyDescent="0.2">
      <c r="A15" s="12" t="s">
        <v>265</v>
      </c>
      <c r="B15" s="46"/>
      <c r="C15" s="46"/>
      <c r="D15" s="46"/>
      <c r="E15" s="11" t="s">
        <v>61</v>
      </c>
      <c r="F15" s="38" t="s">
        <v>102</v>
      </c>
      <c r="G15" s="38">
        <f>'2015'!H31+'2015'!H35</f>
        <v>2455126</v>
      </c>
      <c r="H15" s="37" t="str">
        <f>'2015'!I31</f>
        <v>запрос котировок</v>
      </c>
    </row>
    <row r="16" spans="1:8" ht="46.5" customHeight="1" x14ac:dyDescent="0.2">
      <c r="A16" s="12" t="s">
        <v>266</v>
      </c>
      <c r="B16" s="46"/>
      <c r="C16" s="46"/>
      <c r="D16" s="46"/>
      <c r="E16" s="11" t="s">
        <v>93</v>
      </c>
      <c r="F16" s="38">
        <v>0</v>
      </c>
      <c r="G16" s="35">
        <v>0</v>
      </c>
      <c r="H16" s="35">
        <v>0</v>
      </c>
    </row>
    <row r="17" spans="1:8" ht="46.5" customHeight="1" x14ac:dyDescent="0.2">
      <c r="A17" s="12" t="s">
        <v>267</v>
      </c>
      <c r="B17" s="46"/>
      <c r="C17" s="46"/>
      <c r="D17" s="46"/>
      <c r="E17" s="11" t="s">
        <v>66</v>
      </c>
      <c r="F17" s="37" t="s">
        <v>136</v>
      </c>
      <c r="G17" s="37">
        <f>'2015'!H28+'2015'!H29+'2015'!H33</f>
        <v>3357340</v>
      </c>
      <c r="H17" s="37" t="s">
        <v>32</v>
      </c>
    </row>
    <row r="18" spans="1:8" ht="46.5" customHeight="1" x14ac:dyDescent="0.2">
      <c r="A18" s="12" t="s">
        <v>268</v>
      </c>
      <c r="B18" s="46"/>
      <c r="C18" s="46"/>
      <c r="D18" s="46"/>
      <c r="E18" s="11" t="s">
        <v>206</v>
      </c>
      <c r="F18" s="38">
        <v>0</v>
      </c>
      <c r="G18" s="38">
        <v>0</v>
      </c>
      <c r="H18" s="37">
        <v>0</v>
      </c>
    </row>
    <row r="19" spans="1:8" ht="46.5" customHeight="1" x14ac:dyDescent="0.2">
      <c r="A19" s="12" t="s">
        <v>269</v>
      </c>
      <c r="B19" s="46"/>
      <c r="C19" s="46"/>
      <c r="D19" s="46"/>
      <c r="E19" s="16" t="s">
        <v>202</v>
      </c>
      <c r="F19" s="38">
        <v>0</v>
      </c>
      <c r="G19" s="38">
        <v>0</v>
      </c>
      <c r="H19" s="37">
        <v>0</v>
      </c>
    </row>
    <row r="20" spans="1:8" ht="46.5" customHeight="1" x14ac:dyDescent="0.2">
      <c r="A20" s="12" t="s">
        <v>270</v>
      </c>
      <c r="B20" s="46"/>
      <c r="C20" s="46"/>
      <c r="D20" s="46"/>
      <c r="E20" s="11" t="s">
        <v>196</v>
      </c>
      <c r="F20" s="38">
        <v>0</v>
      </c>
      <c r="G20" s="38">
        <v>0</v>
      </c>
      <c r="H20" s="37">
        <v>0</v>
      </c>
    </row>
    <row r="21" spans="1:8" ht="54.75" customHeight="1" x14ac:dyDescent="0.2">
      <c r="A21" s="12" t="s">
        <v>271</v>
      </c>
      <c r="B21" s="47"/>
      <c r="C21" s="47"/>
      <c r="D21" s="47"/>
      <c r="E21" s="11" t="s">
        <v>4</v>
      </c>
      <c r="F21" s="37" t="s">
        <v>281</v>
      </c>
      <c r="G21" s="35">
        <f>'2015'!H71+'2015'!H72+'2015'!H73+'2015'!H74</f>
        <v>4620578.2235499993</v>
      </c>
      <c r="H21" s="37" t="str">
        <f>'2015'!I33</f>
        <v>запрос котировок</v>
      </c>
    </row>
    <row r="22" spans="1:8" x14ac:dyDescent="0.2">
      <c r="G22" s="36">
        <f>SUM(G12:G21)</f>
        <v>21182141.223549999</v>
      </c>
    </row>
    <row r="23" spans="1:8" x14ac:dyDescent="0.2">
      <c r="G23" s="6"/>
    </row>
    <row r="24" spans="1:8" x14ac:dyDescent="0.2">
      <c r="G24" s="6"/>
    </row>
    <row r="25" spans="1:8" x14ac:dyDescent="0.2">
      <c r="G25" s="6"/>
    </row>
  </sheetData>
  <mergeCells count="6">
    <mergeCell ref="A6:H6"/>
    <mergeCell ref="A7:H7"/>
    <mergeCell ref="A8:H8"/>
    <mergeCell ref="B12:B21"/>
    <mergeCell ref="C12:C21"/>
    <mergeCell ref="D12:D21"/>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3" zoomScaleNormal="100" zoomScaleSheetLayoutView="100" workbookViewId="0">
      <selection activeCell="F13" sqref="F13"/>
    </sheetView>
  </sheetViews>
  <sheetFormatPr defaultRowHeight="12.75" x14ac:dyDescent="0.2"/>
  <cols>
    <col min="1" max="1" width="7" style="5" customWidth="1"/>
    <col min="2" max="4" width="30.28515625" style="1" customWidth="1"/>
    <col min="5" max="5" width="45.28515625" style="3" customWidth="1"/>
    <col min="6" max="6" width="20" style="5" customWidth="1"/>
    <col min="7" max="7" width="20" style="1" customWidth="1"/>
    <col min="8" max="8" width="20" style="4" customWidth="1"/>
    <col min="9" max="16384" width="9.140625" style="1"/>
  </cols>
  <sheetData>
    <row r="1" spans="1:8" x14ac:dyDescent="0.2">
      <c r="H1" s="4" t="s">
        <v>261</v>
      </c>
    </row>
    <row r="2" spans="1:8" x14ac:dyDescent="0.2">
      <c r="H2" s="4" t="s">
        <v>260</v>
      </c>
    </row>
    <row r="3" spans="1:8" x14ac:dyDescent="0.2">
      <c r="H3" s="4" t="s">
        <v>259</v>
      </c>
    </row>
    <row r="4" spans="1:8" s="30" customFormat="1" ht="15.75" x14ac:dyDescent="0.25">
      <c r="A4" s="33"/>
      <c r="E4" s="31"/>
      <c r="F4" s="33"/>
      <c r="H4" s="32"/>
    </row>
    <row r="5" spans="1:8" s="30" customFormat="1" ht="15.75" x14ac:dyDescent="0.25">
      <c r="A5" s="33"/>
      <c r="E5" s="31"/>
      <c r="F5" s="33"/>
      <c r="H5" s="32"/>
    </row>
    <row r="6" spans="1:8" ht="16.5" x14ac:dyDescent="0.25">
      <c r="A6" s="44" t="s">
        <v>258</v>
      </c>
      <c r="B6" s="44"/>
      <c r="C6" s="44"/>
      <c r="D6" s="44"/>
      <c r="E6" s="44"/>
      <c r="F6" s="44"/>
      <c r="G6" s="44"/>
      <c r="H6" s="44"/>
    </row>
    <row r="7" spans="1:8" ht="16.5" x14ac:dyDescent="0.25">
      <c r="A7" s="44" t="s">
        <v>282</v>
      </c>
      <c r="B7" s="44"/>
      <c r="C7" s="44"/>
      <c r="D7" s="44"/>
      <c r="E7" s="44"/>
      <c r="F7" s="44"/>
      <c r="G7" s="44"/>
      <c r="H7" s="44"/>
    </row>
    <row r="8" spans="1:8" ht="16.5" x14ac:dyDescent="0.25">
      <c r="A8" s="44"/>
      <c r="B8" s="44"/>
      <c r="C8" s="44"/>
      <c r="D8" s="44"/>
      <c r="E8" s="44"/>
      <c r="F8" s="44"/>
      <c r="G8" s="44"/>
      <c r="H8" s="44"/>
    </row>
    <row r="9" spans="1:8" s="30" customFormat="1" ht="15.75" x14ac:dyDescent="0.25">
      <c r="A9" s="33"/>
      <c r="E9" s="31"/>
      <c r="F9" s="33"/>
      <c r="H9" s="32"/>
    </row>
    <row r="10" spans="1:8" s="28" customFormat="1" ht="90" x14ac:dyDescent="0.2">
      <c r="A10" s="26" t="s">
        <v>256</v>
      </c>
      <c r="B10" s="26" t="s">
        <v>255</v>
      </c>
      <c r="C10" s="26" t="s">
        <v>254</v>
      </c>
      <c r="D10" s="26" t="s">
        <v>253</v>
      </c>
      <c r="E10" s="26" t="s">
        <v>252</v>
      </c>
      <c r="F10" s="26" t="s">
        <v>251</v>
      </c>
      <c r="G10" s="26" t="s">
        <v>250</v>
      </c>
      <c r="H10" s="26" t="s">
        <v>249</v>
      </c>
    </row>
    <row r="11" spans="1:8" s="22" customFormat="1" ht="11.25" x14ac:dyDescent="0.2">
      <c r="A11" s="27">
        <v>1</v>
      </c>
      <c r="B11" s="27">
        <v>2</v>
      </c>
      <c r="C11" s="27">
        <v>3</v>
      </c>
      <c r="D11" s="27">
        <v>4</v>
      </c>
      <c r="E11" s="26">
        <v>5</v>
      </c>
      <c r="F11" s="27">
        <v>6</v>
      </c>
      <c r="G11" s="27">
        <v>7</v>
      </c>
      <c r="H11" s="26">
        <v>8</v>
      </c>
    </row>
    <row r="12" spans="1:8" s="20" customFormat="1" ht="63.75" x14ac:dyDescent="0.2">
      <c r="A12" s="12" t="s">
        <v>246</v>
      </c>
      <c r="B12" s="45" t="str">
        <f>январь!B12</f>
        <v>МГ Мастах – Берг:е Газопровод-отвод к АГРС с.Люксюгун, Газопровод-отвод к АГР С с. Тыайа, Газопровод-отвод к АГРС с. Чагда, Газопровод-отвод к АГРС с. Арыктах, Газопровод-отвод к АГРС с. Кобяй, МГ Берге – Якутск  (Таас-Тумус-Якутск),  Газопровод-отвод к АГРС с.Ситте, Газопровод-отвод к АГРС  с. Салбанцы, Газопровод-отвод к АГРС  с. Намцы, Газопровод-отвод к АГРС с. Искра МГ Намцы-Хатырык Газопровод-отвод к АГРС: с. Бетюнь Газопровод-отвод к АГРС с.Таастах Газопровод-отвод к АГРС п. Маган Газопровод-отвод к ГРС г. Покровск Газопровод-отвод к АГРС с. Октемцы ГО Покровск-Булгунняхтах Газопровод-отвод к АГРС с Булгунняхтах МГ Булгунняхтах-Улахан-Ан Газопровод-отвод к АГРС с. Улахан-Ан МГ к с. Бердигестях Газопровод-отвод к АГРС с. Бясь-Кюель Газопровод-отвод к АГРС с. Кюерелях Газопровод-отвод к  ГРС-2 МГ «0» км –ГРС-2 – Хатассы Газопровод-отвод к АГРС с.Хатассы Подводный переход МГ через р. Лена МГ Павловск-Майя МГ Майя-Табага Газопровод-отвод к АГРС с. Павловск Газопровод-отвод к АГРС с.Хаптагай Газопровод-отвод к АГРС п. Нижний Бестях Газопровод-отвод к АГРС с. Майа Газопровод-отвод к АГРС с. Табага МГ Майя-Тюнгюлю Газопровод-отвод к АГРС с. Тюнгюлю МГ "УКПГ Отраднинское ГКМ - АГРС г.Ленск"</v>
      </c>
      <c r="C12" s="45" t="str">
        <f>январь!C12</f>
        <v>МГ Мастах-Берге 47 км, МГ Мастах-Берге 86 км,  МГ Мастах-Берге 132 км, МГ Мастах-Берге МГ Берге-Якутск  108 км МГ Берге-Якутск  181 км МГ Берге-Якутск  198 км  ГО Намцы-Хатырык МГ Берге-Якутск  216 км МГ Берге-Якутск  283 км МГ Берге-Якутск  272  км ГО г. Покровск  МГ Булгунняхтах-Улахан-Ан МГ Берге-Якутск 133 км МГ с. Бердигестях МГ с. Бердигестях МГ 0км-ГРС-2-Хатассы МГ Мастах-Берге МГ ГРС-2-Хатассы Подводный переход через р.Лена  МГ Павловск-Майя МГ Майя-Табага МГ Майя-Тюнгюлю УКПГ Отраднинское ГКМ</v>
      </c>
      <c r="D12" s="45" t="str">
        <f>январь!D12</f>
        <v>АГРС с. Люксюгун АГРС с. Тыайа АГРС с. Чагда АГРС с.Арыктах АГРС с.Кобяй ГРС г. Якутск АГРС с.Ситте АГРС с.Салбанцы АГРС с.Намцы АГРС с.Искра ГО с.Хатырык с. Бетюнцы АГРС с. Хатырык АГРС с. Таастах АГРС п. Маган ГРС г. Покровск АГРС с. Октемцы ГО  с. Булгунняхтах ГО с. Улахан-Ан АГРС с. Улахан-Ан ГО с. Кюерелях АГРС с. Бясь-Кюель АГРС с. Кюерелях ГРС-2 г.Якутск ГО с.Хатассы АГРС с. Хатассы МГ Павловск-Майя ГО с. Майя ГО с. Табага АГРС с.Павловск АГРС с. Хаптагай АГРС п.Н. Бестях АГРС с. Майя АГРС с.Табага Газопровод-отвод к АГРС с. Тюнгюлю АГРС с.Тюнгюлю АГРС г.Ленск</v>
      </c>
      <c r="E12" s="16" t="s">
        <v>51</v>
      </c>
      <c r="F12" s="37" t="str">
        <f>'2015'!G39</f>
        <v>1 к-т</v>
      </c>
      <c r="G12" s="38">
        <f>'2015'!H39</f>
        <v>499980.16</v>
      </c>
      <c r="H12" s="37" t="str">
        <f>'2015'!I39</f>
        <v>прямая закупка</v>
      </c>
    </row>
    <row r="13" spans="1:8" ht="52.5" customHeight="1" x14ac:dyDescent="0.2">
      <c r="A13" s="12" t="s">
        <v>263</v>
      </c>
      <c r="B13" s="46"/>
      <c r="C13" s="46"/>
      <c r="D13" s="46"/>
      <c r="E13" s="16" t="s">
        <v>57</v>
      </c>
      <c r="F13" s="38">
        <f>'2015'!G36</f>
        <v>168</v>
      </c>
      <c r="G13" s="38">
        <f>'2015'!H36</f>
        <v>1900000</v>
      </c>
      <c r="H13" s="37" t="str">
        <f>'2015'!I36</f>
        <v>запрос котировок</v>
      </c>
    </row>
    <row r="14" spans="1:8" ht="52.5" customHeight="1" x14ac:dyDescent="0.2">
      <c r="A14" s="12" t="s">
        <v>264</v>
      </c>
      <c r="B14" s="46"/>
      <c r="C14" s="46"/>
      <c r="D14" s="46"/>
      <c r="E14" s="16" t="s">
        <v>75</v>
      </c>
      <c r="F14" s="37">
        <v>0</v>
      </c>
      <c r="G14" s="35">
        <v>0</v>
      </c>
      <c r="H14" s="35">
        <v>0</v>
      </c>
    </row>
    <row r="15" spans="1:8" ht="52.5" customHeight="1" x14ac:dyDescent="0.2">
      <c r="A15" s="12" t="s">
        <v>265</v>
      </c>
      <c r="B15" s="46"/>
      <c r="C15" s="46"/>
      <c r="D15" s="46"/>
      <c r="E15" s="11" t="s">
        <v>61</v>
      </c>
      <c r="F15" s="37">
        <f>'2015'!G37</f>
        <v>1</v>
      </c>
      <c r="G15" s="38">
        <f>'2015'!H37</f>
        <v>3710000</v>
      </c>
      <c r="H15" s="37" t="str">
        <f>'2015'!I37</f>
        <v>запрос котировок</v>
      </c>
    </row>
    <row r="16" spans="1:8" ht="52.5" customHeight="1" x14ac:dyDescent="0.2">
      <c r="A16" s="12" t="s">
        <v>266</v>
      </c>
      <c r="B16" s="46"/>
      <c r="C16" s="46"/>
      <c r="D16" s="46"/>
      <c r="E16" s="11" t="s">
        <v>93</v>
      </c>
      <c r="F16" s="37">
        <v>0</v>
      </c>
      <c r="G16" s="35">
        <v>0</v>
      </c>
      <c r="H16" s="35">
        <v>0</v>
      </c>
    </row>
    <row r="17" spans="1:8" ht="52.5" customHeight="1" x14ac:dyDescent="0.2">
      <c r="A17" s="12" t="s">
        <v>267</v>
      </c>
      <c r="B17" s="46"/>
      <c r="C17" s="46"/>
      <c r="D17" s="46"/>
      <c r="E17" s="11" t="s">
        <v>66</v>
      </c>
      <c r="F17" s="37" t="s">
        <v>180</v>
      </c>
      <c r="G17" s="37">
        <f>'2015'!H38+'2015'!H40</f>
        <v>2424317</v>
      </c>
      <c r="H17" s="37" t="s">
        <v>187</v>
      </c>
    </row>
    <row r="18" spans="1:8" ht="52.5" customHeight="1" x14ac:dyDescent="0.2">
      <c r="A18" s="12" t="s">
        <v>268</v>
      </c>
      <c r="B18" s="46"/>
      <c r="C18" s="46"/>
      <c r="D18" s="46"/>
      <c r="E18" s="11" t="s">
        <v>206</v>
      </c>
      <c r="F18" s="37">
        <v>0</v>
      </c>
      <c r="G18" s="38">
        <v>0</v>
      </c>
      <c r="H18" s="37">
        <v>0</v>
      </c>
    </row>
    <row r="19" spans="1:8" ht="52.5" customHeight="1" x14ac:dyDescent="0.2">
      <c r="A19" s="12" t="s">
        <v>269</v>
      </c>
      <c r="B19" s="46"/>
      <c r="C19" s="46"/>
      <c r="D19" s="46"/>
      <c r="E19" s="16" t="s">
        <v>202</v>
      </c>
      <c r="F19" s="37">
        <v>0</v>
      </c>
      <c r="G19" s="38">
        <v>0</v>
      </c>
      <c r="H19" s="37">
        <v>0</v>
      </c>
    </row>
    <row r="20" spans="1:8" ht="30.75" customHeight="1" x14ac:dyDescent="0.2">
      <c r="A20" s="12" t="s">
        <v>270</v>
      </c>
      <c r="B20" s="46"/>
      <c r="C20" s="46"/>
      <c r="D20" s="46"/>
      <c r="E20" s="11" t="s">
        <v>196</v>
      </c>
      <c r="F20" s="37">
        <v>0</v>
      </c>
      <c r="G20" s="38">
        <v>0</v>
      </c>
      <c r="H20" s="37">
        <v>0</v>
      </c>
    </row>
    <row r="21" spans="1:8" ht="55.5" customHeight="1" x14ac:dyDescent="0.2">
      <c r="A21" s="12" t="s">
        <v>271</v>
      </c>
      <c r="B21" s="47"/>
      <c r="C21" s="47"/>
      <c r="D21" s="47"/>
      <c r="E21" s="11" t="s">
        <v>4</v>
      </c>
      <c r="F21" s="37">
        <v>0</v>
      </c>
      <c r="G21" s="38">
        <v>0</v>
      </c>
      <c r="H21" s="37">
        <v>0</v>
      </c>
    </row>
    <row r="22" spans="1:8" x14ac:dyDescent="0.2">
      <c r="G22" s="36">
        <f>SUM(G12:G21)</f>
        <v>8534297.1600000001</v>
      </c>
    </row>
    <row r="23" spans="1:8" x14ac:dyDescent="0.2">
      <c r="G23" s="6"/>
    </row>
    <row r="24" spans="1:8" x14ac:dyDescent="0.2">
      <c r="G24" s="6"/>
    </row>
  </sheetData>
  <mergeCells count="6">
    <mergeCell ref="A6:H6"/>
    <mergeCell ref="A7:H7"/>
    <mergeCell ref="A8:H8"/>
    <mergeCell ref="B12:B21"/>
    <mergeCell ref="C12:C21"/>
    <mergeCell ref="D12:D21"/>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6" zoomScaleNormal="100" zoomScaleSheetLayoutView="100" workbookViewId="0">
      <selection activeCell="C12" sqref="C12:C21"/>
    </sheetView>
  </sheetViews>
  <sheetFormatPr defaultRowHeight="12.75" x14ac:dyDescent="0.2"/>
  <cols>
    <col min="1" max="1" width="7" style="5" customWidth="1"/>
    <col min="2" max="4" width="24.140625" style="1" customWidth="1"/>
    <col min="5" max="5" width="45.28515625" style="3" customWidth="1"/>
    <col min="6" max="6" width="20" style="5" customWidth="1"/>
    <col min="7" max="7" width="20" style="1" customWidth="1"/>
    <col min="8" max="8" width="20" style="4" customWidth="1"/>
    <col min="9" max="16384" width="9.140625" style="1"/>
  </cols>
  <sheetData>
    <row r="1" spans="1:8" x14ac:dyDescent="0.2">
      <c r="H1" s="4" t="s">
        <v>261</v>
      </c>
    </row>
    <row r="2" spans="1:8" x14ac:dyDescent="0.2">
      <c r="H2" s="4" t="s">
        <v>260</v>
      </c>
    </row>
    <row r="3" spans="1:8" x14ac:dyDescent="0.2">
      <c r="H3" s="4" t="s">
        <v>259</v>
      </c>
    </row>
    <row r="4" spans="1:8" s="30" customFormat="1" ht="15.75" x14ac:dyDescent="0.25">
      <c r="A4" s="33"/>
      <c r="E4" s="31"/>
      <c r="F4" s="33"/>
      <c r="H4" s="32"/>
    </row>
    <row r="5" spans="1:8" s="30" customFormat="1" ht="15.75" x14ac:dyDescent="0.25">
      <c r="A5" s="33"/>
      <c r="E5" s="31"/>
      <c r="F5" s="33"/>
      <c r="H5" s="32"/>
    </row>
    <row r="6" spans="1:8" ht="16.5" x14ac:dyDescent="0.25">
      <c r="A6" s="44" t="s">
        <v>258</v>
      </c>
      <c r="B6" s="44"/>
      <c r="C6" s="44"/>
      <c r="D6" s="44"/>
      <c r="E6" s="44"/>
      <c r="F6" s="44"/>
      <c r="G6" s="44"/>
      <c r="H6" s="44"/>
    </row>
    <row r="7" spans="1:8" ht="16.5" x14ac:dyDescent="0.25">
      <c r="A7" s="44" t="s">
        <v>283</v>
      </c>
      <c r="B7" s="44"/>
      <c r="C7" s="44"/>
      <c r="D7" s="44"/>
      <c r="E7" s="44"/>
      <c r="F7" s="44"/>
      <c r="G7" s="44"/>
      <c r="H7" s="44"/>
    </row>
    <row r="8" spans="1:8" ht="16.5" x14ac:dyDescent="0.25">
      <c r="A8" s="44"/>
      <c r="B8" s="44"/>
      <c r="C8" s="44"/>
      <c r="D8" s="44"/>
      <c r="E8" s="44"/>
      <c r="F8" s="44"/>
      <c r="G8" s="44"/>
      <c r="H8" s="44"/>
    </row>
    <row r="9" spans="1:8" s="30" customFormat="1" ht="15.75" x14ac:dyDescent="0.25">
      <c r="A9" s="33"/>
      <c r="E9" s="31"/>
      <c r="F9" s="33"/>
      <c r="H9" s="32"/>
    </row>
    <row r="10" spans="1:8" s="28" customFormat="1" ht="90" x14ac:dyDescent="0.2">
      <c r="A10" s="26" t="s">
        <v>256</v>
      </c>
      <c r="B10" s="26" t="s">
        <v>255</v>
      </c>
      <c r="C10" s="26" t="s">
        <v>254</v>
      </c>
      <c r="D10" s="26" t="s">
        <v>253</v>
      </c>
      <c r="E10" s="26" t="s">
        <v>252</v>
      </c>
      <c r="F10" s="26" t="s">
        <v>251</v>
      </c>
      <c r="G10" s="26" t="s">
        <v>250</v>
      </c>
      <c r="H10" s="26" t="s">
        <v>249</v>
      </c>
    </row>
    <row r="11" spans="1:8" s="22" customFormat="1" ht="11.25" x14ac:dyDescent="0.2">
      <c r="A11" s="27">
        <v>1</v>
      </c>
      <c r="B11" s="27">
        <v>2</v>
      </c>
      <c r="C11" s="27">
        <v>3</v>
      </c>
      <c r="D11" s="27">
        <v>4</v>
      </c>
      <c r="E11" s="26">
        <v>5</v>
      </c>
      <c r="F11" s="27">
        <v>6</v>
      </c>
      <c r="G11" s="27">
        <v>7</v>
      </c>
      <c r="H11" s="26">
        <v>8</v>
      </c>
    </row>
    <row r="12" spans="1:8" s="20" customFormat="1" ht="63.75" x14ac:dyDescent="0.2">
      <c r="A12" s="12" t="s">
        <v>246</v>
      </c>
      <c r="B12" s="45" t="str">
        <f>январь!B12</f>
        <v>МГ Мастах – Берг:е Газопровод-отвод к АГРС с.Люксюгун, Газопровод-отвод к АГР С с. Тыайа, Газопровод-отвод к АГРС с. Чагда, Газопровод-отвод к АГРС с. Арыктах, Газопровод-отвод к АГРС с. Кобяй, МГ Берге – Якутск  (Таас-Тумус-Якутск),  Газопровод-отвод к АГРС с.Ситте, Газопровод-отвод к АГРС  с. Салбанцы, Газопровод-отвод к АГРС  с. Намцы, Газопровод-отвод к АГРС с. Искра МГ Намцы-Хатырык Газопровод-отвод к АГРС: с. Бетюнь Газопровод-отвод к АГРС с.Таастах Газопровод-отвод к АГРС п. Маган Газопровод-отвод к ГРС г. Покровск Газопровод-отвод к АГРС с. Октемцы ГО Покровск-Булгунняхтах Газопровод-отвод к АГРС с Булгунняхтах МГ Булгунняхтах-Улахан-Ан Газопровод-отвод к АГРС с. Улахан-Ан МГ к с. Бердигестях Газопровод-отвод к АГРС с. Бясь-Кюель Газопровод-отвод к АГРС с. Кюерелях Газопровод-отвод к  ГРС-2 МГ «0» км –ГРС-2 – Хатассы Газопровод-отвод к АГРС с.Хатассы Подводный переход МГ через р. Лена МГ Павловск-Майя МГ Майя-Табага Газопровод-отвод к АГРС с. Павловск Газопровод-отвод к АГРС с.Хаптагай Газопровод-отвод к АГРС п. Нижний Бестях Газопровод-отвод к АГРС с. Майа Газопровод-отвод к АГРС с. Табага МГ Майя-Тюнгюлю Газопровод-отвод к АГРС с. Тюнгюлю МГ "УКПГ Отраднинское ГКМ - АГРС г.Ленск"</v>
      </c>
      <c r="C12" s="45" t="str">
        <f>январь!C12</f>
        <v>МГ Мастах-Берге 47 км, МГ Мастах-Берге 86 км,  МГ Мастах-Берге 132 км, МГ Мастах-Берге МГ Берге-Якутск  108 км МГ Берге-Якутск  181 км МГ Берге-Якутск  198 км  ГО Намцы-Хатырык МГ Берге-Якутск  216 км МГ Берге-Якутск  283 км МГ Берге-Якутск  272  км ГО г. Покровск  МГ Булгунняхтах-Улахан-Ан МГ Берге-Якутск 133 км МГ с. Бердигестях МГ с. Бердигестях МГ 0км-ГРС-2-Хатассы МГ Мастах-Берге МГ ГРС-2-Хатассы Подводный переход через р.Лена  МГ Павловск-Майя МГ Майя-Табага МГ Майя-Тюнгюлю УКПГ Отраднинское ГКМ</v>
      </c>
      <c r="D12" s="45" t="str">
        <f>январь!D12</f>
        <v>АГРС с. Люксюгун АГРС с. Тыайа АГРС с. Чагда АГРС с.Арыктах АГРС с.Кобяй ГРС г. Якутск АГРС с.Ситте АГРС с.Салбанцы АГРС с.Намцы АГРС с.Искра ГО с.Хатырык с. Бетюнцы АГРС с. Хатырык АГРС с. Таастах АГРС п. Маган ГРС г. Покровск АГРС с. Октемцы ГО  с. Булгунняхтах ГО с. Улахан-Ан АГРС с. Улахан-Ан ГО с. Кюерелях АГРС с. Бясь-Кюель АГРС с. Кюерелях ГРС-2 г.Якутск ГО с.Хатассы АГРС с. Хатассы МГ Павловск-Майя ГО с. Майя ГО с. Табага АГРС с.Павловск АГРС с. Хаптагай АГРС п.Н. Бестях АГРС с. Майя АГРС с.Табага Газопровод-отвод к АГРС с. Тюнгюлю АГРС с.Тюнгюлю АГРС г.Ленск</v>
      </c>
      <c r="E12" s="16" t="s">
        <v>51</v>
      </c>
      <c r="F12" s="37" t="s">
        <v>285</v>
      </c>
      <c r="G12" s="38">
        <f>'2015'!H41+'2015'!H43+'2015'!H44</f>
        <v>1587842.82</v>
      </c>
      <c r="H12" s="37" t="s">
        <v>187</v>
      </c>
    </row>
    <row r="13" spans="1:8" ht="38.25" x14ac:dyDescent="0.2">
      <c r="A13" s="12" t="s">
        <v>263</v>
      </c>
      <c r="B13" s="46"/>
      <c r="C13" s="46"/>
      <c r="D13" s="46"/>
      <c r="E13" s="16" t="s">
        <v>57</v>
      </c>
      <c r="F13" s="37" t="str">
        <f>'2015'!G45</f>
        <v>302 шт.</v>
      </c>
      <c r="G13" s="37">
        <f>'2015'!H45</f>
        <v>354251.1</v>
      </c>
      <c r="H13" s="37" t="str">
        <f>'2015'!I45</f>
        <v>прямая закупка</v>
      </c>
    </row>
    <row r="14" spans="1:8" ht="72" customHeight="1" x14ac:dyDescent="0.2">
      <c r="A14" s="12" t="s">
        <v>264</v>
      </c>
      <c r="B14" s="46"/>
      <c r="C14" s="46"/>
      <c r="D14" s="46"/>
      <c r="E14" s="16" t="s">
        <v>75</v>
      </c>
      <c r="F14" s="37">
        <v>0</v>
      </c>
      <c r="G14" s="35">
        <v>0</v>
      </c>
      <c r="H14" s="35">
        <v>0</v>
      </c>
    </row>
    <row r="15" spans="1:8" ht="72" customHeight="1" x14ac:dyDescent="0.2">
      <c r="A15" s="12" t="s">
        <v>265</v>
      </c>
      <c r="B15" s="46"/>
      <c r="C15" s="46"/>
      <c r="D15" s="46"/>
      <c r="E15" s="11" t="s">
        <v>61</v>
      </c>
      <c r="F15" s="37">
        <f>'2015'!G42</f>
        <v>2</v>
      </c>
      <c r="G15" s="37">
        <f>'2015'!H42</f>
        <v>7010000</v>
      </c>
      <c r="H15" s="37" t="str">
        <f>'2015'!I42</f>
        <v>конкурс</v>
      </c>
    </row>
    <row r="16" spans="1:8" ht="25.5" x14ac:dyDescent="0.2">
      <c r="A16" s="12" t="s">
        <v>266</v>
      </c>
      <c r="B16" s="46"/>
      <c r="C16" s="46"/>
      <c r="D16" s="46"/>
      <c r="E16" s="11" t="s">
        <v>93</v>
      </c>
      <c r="F16" s="37">
        <v>0</v>
      </c>
      <c r="G16" s="35">
        <v>0</v>
      </c>
      <c r="H16" s="35">
        <v>0</v>
      </c>
    </row>
    <row r="17" spans="1:8" ht="72" customHeight="1" x14ac:dyDescent="0.2">
      <c r="A17" s="12" t="s">
        <v>267</v>
      </c>
      <c r="B17" s="46"/>
      <c r="C17" s="46"/>
      <c r="D17" s="46"/>
      <c r="E17" s="11" t="s">
        <v>66</v>
      </c>
      <c r="F17" s="37">
        <v>0</v>
      </c>
      <c r="G17" s="35">
        <v>0</v>
      </c>
      <c r="H17" s="35">
        <v>0</v>
      </c>
    </row>
    <row r="18" spans="1:8" ht="72" customHeight="1" x14ac:dyDescent="0.2">
      <c r="A18" s="12" t="s">
        <v>268</v>
      </c>
      <c r="B18" s="46"/>
      <c r="C18" s="46"/>
      <c r="D18" s="46"/>
      <c r="E18" s="11" t="s">
        <v>206</v>
      </c>
      <c r="F18" s="37">
        <v>0</v>
      </c>
      <c r="G18" s="35">
        <v>0</v>
      </c>
      <c r="H18" s="35">
        <v>0</v>
      </c>
    </row>
    <row r="19" spans="1:8" ht="72" customHeight="1" x14ac:dyDescent="0.2">
      <c r="A19" s="12" t="s">
        <v>269</v>
      </c>
      <c r="B19" s="46"/>
      <c r="C19" s="46"/>
      <c r="D19" s="46"/>
      <c r="E19" s="16" t="s">
        <v>202</v>
      </c>
      <c r="F19" s="37">
        <v>0</v>
      </c>
      <c r="G19" s="35">
        <v>0</v>
      </c>
      <c r="H19" s="35">
        <v>0</v>
      </c>
    </row>
    <row r="20" spans="1:8" ht="72" customHeight="1" x14ac:dyDescent="0.2">
      <c r="A20" s="12" t="s">
        <v>270</v>
      </c>
      <c r="B20" s="46"/>
      <c r="C20" s="46"/>
      <c r="D20" s="46"/>
      <c r="E20" s="11" t="s">
        <v>196</v>
      </c>
      <c r="F20" s="37">
        <v>0</v>
      </c>
      <c r="G20" s="35">
        <v>0</v>
      </c>
      <c r="H20" s="35">
        <v>0</v>
      </c>
    </row>
    <row r="21" spans="1:8" ht="84" customHeight="1" x14ac:dyDescent="0.2">
      <c r="A21" s="12" t="s">
        <v>271</v>
      </c>
      <c r="B21" s="47"/>
      <c r="C21" s="47"/>
      <c r="D21" s="47"/>
      <c r="E21" s="11" t="s">
        <v>4</v>
      </c>
      <c r="F21" s="37" t="s">
        <v>286</v>
      </c>
      <c r="G21" s="35">
        <f>'2015'!H75+'2015'!H76+'2015'!H77+'2015'!H78+'2015'!H79</f>
        <v>4697583.2261300003</v>
      </c>
      <c r="H21" s="37" t="s">
        <v>3</v>
      </c>
    </row>
    <row r="22" spans="1:8" x14ac:dyDescent="0.2">
      <c r="G22" s="36">
        <f>SUM(G12:G21)</f>
        <v>13649677.146129999</v>
      </c>
    </row>
    <row r="23" spans="1:8" x14ac:dyDescent="0.2">
      <c r="G23" s="6"/>
    </row>
    <row r="24" spans="1:8" x14ac:dyDescent="0.2">
      <c r="G24" s="6"/>
    </row>
  </sheetData>
  <mergeCells count="6">
    <mergeCell ref="A6:H6"/>
    <mergeCell ref="A7:H7"/>
    <mergeCell ref="A8:H8"/>
    <mergeCell ref="B12:B21"/>
    <mergeCell ref="C12:C21"/>
    <mergeCell ref="D12:D21"/>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6" zoomScaleNormal="100" zoomScaleSheetLayoutView="100" workbookViewId="0">
      <selection activeCell="C12" sqref="C12:C21"/>
    </sheetView>
  </sheetViews>
  <sheetFormatPr defaultRowHeight="12.75" x14ac:dyDescent="0.2"/>
  <cols>
    <col min="1" max="1" width="7" style="5" customWidth="1"/>
    <col min="2" max="4" width="23.28515625" style="1" customWidth="1"/>
    <col min="5" max="5" width="45.28515625" style="3" customWidth="1"/>
    <col min="6" max="6" width="20" style="5" customWidth="1"/>
    <col min="7" max="7" width="20" style="1" customWidth="1"/>
    <col min="8" max="8" width="20" style="4" customWidth="1"/>
    <col min="9" max="16384" width="9.140625" style="1"/>
  </cols>
  <sheetData>
    <row r="1" spans="1:8" x14ac:dyDescent="0.2">
      <c r="H1" s="4" t="s">
        <v>261</v>
      </c>
    </row>
    <row r="2" spans="1:8" x14ac:dyDescent="0.2">
      <c r="H2" s="4" t="s">
        <v>260</v>
      </c>
    </row>
    <row r="3" spans="1:8" x14ac:dyDescent="0.2">
      <c r="H3" s="4" t="s">
        <v>259</v>
      </c>
    </row>
    <row r="4" spans="1:8" s="30" customFormat="1" ht="15.75" x14ac:dyDescent="0.25">
      <c r="A4" s="33"/>
      <c r="E4" s="31"/>
      <c r="F4" s="33"/>
      <c r="H4" s="32"/>
    </row>
    <row r="5" spans="1:8" s="30" customFormat="1" ht="15.75" x14ac:dyDescent="0.25">
      <c r="A5" s="33"/>
      <c r="E5" s="31"/>
      <c r="F5" s="33"/>
      <c r="H5" s="32"/>
    </row>
    <row r="6" spans="1:8" ht="16.5" x14ac:dyDescent="0.25">
      <c r="A6" s="44" t="s">
        <v>258</v>
      </c>
      <c r="B6" s="44"/>
      <c r="C6" s="44"/>
      <c r="D6" s="44"/>
      <c r="E6" s="44"/>
      <c r="F6" s="44"/>
      <c r="G6" s="44"/>
      <c r="H6" s="44"/>
    </row>
    <row r="7" spans="1:8" ht="16.5" x14ac:dyDescent="0.25">
      <c r="A7" s="44" t="s">
        <v>284</v>
      </c>
      <c r="B7" s="44"/>
      <c r="C7" s="44"/>
      <c r="D7" s="44"/>
      <c r="E7" s="44"/>
      <c r="F7" s="44"/>
      <c r="G7" s="44"/>
      <c r="H7" s="44"/>
    </row>
    <row r="8" spans="1:8" ht="16.5" x14ac:dyDescent="0.25">
      <c r="A8" s="44"/>
      <c r="B8" s="44"/>
      <c r="C8" s="44"/>
      <c r="D8" s="44"/>
      <c r="E8" s="44"/>
      <c r="F8" s="44"/>
      <c r="G8" s="44"/>
      <c r="H8" s="44"/>
    </row>
    <row r="9" spans="1:8" s="30" customFormat="1" ht="15.75" x14ac:dyDescent="0.25">
      <c r="A9" s="33"/>
      <c r="E9" s="31"/>
      <c r="F9" s="33"/>
      <c r="H9" s="32"/>
    </row>
    <row r="10" spans="1:8" s="28" customFormat="1" ht="90" x14ac:dyDescent="0.2">
      <c r="A10" s="26" t="s">
        <v>256</v>
      </c>
      <c r="B10" s="26" t="s">
        <v>255</v>
      </c>
      <c r="C10" s="26" t="s">
        <v>254</v>
      </c>
      <c r="D10" s="26" t="s">
        <v>253</v>
      </c>
      <c r="E10" s="26" t="s">
        <v>252</v>
      </c>
      <c r="F10" s="26" t="s">
        <v>251</v>
      </c>
      <c r="G10" s="26" t="s">
        <v>250</v>
      </c>
      <c r="H10" s="26" t="s">
        <v>249</v>
      </c>
    </row>
    <row r="11" spans="1:8" s="22" customFormat="1" ht="11.25" x14ac:dyDescent="0.2">
      <c r="A11" s="27">
        <v>1</v>
      </c>
      <c r="B11" s="27">
        <v>2</v>
      </c>
      <c r="C11" s="27">
        <v>3</v>
      </c>
      <c r="D11" s="27">
        <v>4</v>
      </c>
      <c r="E11" s="26">
        <v>5</v>
      </c>
      <c r="F11" s="27">
        <v>6</v>
      </c>
      <c r="G11" s="27">
        <v>7</v>
      </c>
      <c r="H11" s="26">
        <v>8</v>
      </c>
    </row>
    <row r="12" spans="1:8" s="20" customFormat="1" ht="63.75" x14ac:dyDescent="0.2">
      <c r="A12" s="12" t="s">
        <v>246</v>
      </c>
      <c r="B12" s="45" t="str">
        <f>январь!B12</f>
        <v>МГ Мастах – Берг:е Газопровод-отвод к АГРС с.Люксюгун, Газопровод-отвод к АГР С с. Тыайа, Газопровод-отвод к АГРС с. Чагда, Газопровод-отвод к АГРС с. Арыктах, Газопровод-отвод к АГРС с. Кобяй, МГ Берге – Якутск  (Таас-Тумус-Якутск),  Газопровод-отвод к АГРС с.Ситте, Газопровод-отвод к АГРС  с. Салбанцы, Газопровод-отвод к АГРС  с. Намцы, Газопровод-отвод к АГРС с. Искра МГ Намцы-Хатырык Газопровод-отвод к АГРС: с. Бетюнь Газопровод-отвод к АГРС с.Таастах Газопровод-отвод к АГРС п. Маган Газопровод-отвод к ГРС г. Покровск Газопровод-отвод к АГРС с. Октемцы ГО Покровск-Булгунняхтах Газопровод-отвод к АГРС с Булгунняхтах МГ Булгунняхтах-Улахан-Ан Газопровод-отвод к АГРС с. Улахан-Ан МГ к с. Бердигестях Газопровод-отвод к АГРС с. Бясь-Кюель Газопровод-отвод к АГРС с. Кюерелях Газопровод-отвод к  ГРС-2 МГ «0» км –ГРС-2 – Хатассы Газопровод-отвод к АГРС с.Хатассы Подводный переход МГ через р. Лена МГ Павловск-Майя МГ Майя-Табага Газопровод-отвод к АГРС с. Павловск Газопровод-отвод к АГРС с.Хаптагай Газопровод-отвод к АГРС п. Нижний Бестях Газопровод-отвод к АГРС с. Майа Газопровод-отвод к АГРС с. Табага МГ Майя-Тюнгюлю Газопровод-отвод к АГРС с. Тюнгюлю МГ "УКПГ Отраднинское ГКМ - АГРС г.Ленск"</v>
      </c>
      <c r="C12" s="45" t="str">
        <f>январь!C12</f>
        <v>МГ Мастах-Берге 47 км, МГ Мастах-Берге 86 км,  МГ Мастах-Берге 132 км, МГ Мастах-Берге МГ Берге-Якутск  108 км МГ Берге-Якутск  181 км МГ Берге-Якутск  198 км  ГО Намцы-Хатырык МГ Берге-Якутск  216 км МГ Берге-Якутск  283 км МГ Берге-Якутск  272  км ГО г. Покровск  МГ Булгунняхтах-Улахан-Ан МГ Берге-Якутск 133 км МГ с. Бердигестях МГ с. Бердигестях МГ 0км-ГРС-2-Хатассы МГ Мастах-Берге МГ ГРС-2-Хатассы Подводный переход через р.Лена  МГ Павловск-Майя МГ Майя-Табага МГ Майя-Тюнгюлю УКПГ Отраднинское ГКМ</v>
      </c>
      <c r="D12" s="45" t="str">
        <f>январь!D12</f>
        <v>АГРС с. Люксюгун АГРС с. Тыайа АГРС с. Чагда АГРС с.Арыктах АГРС с.Кобяй ГРС г. Якутск АГРС с.Ситте АГРС с.Салбанцы АГРС с.Намцы АГРС с.Искра ГО с.Хатырык с. Бетюнцы АГРС с. Хатырык АГРС с. Таастах АГРС п. Маган ГРС г. Покровск АГРС с. Октемцы ГО  с. Булгунняхтах ГО с. Улахан-Ан АГРС с. Улахан-Ан ГО с. Кюерелях АГРС с. Бясь-Кюель АГРС с. Кюерелях ГРС-2 г.Якутск ГО с.Хатассы АГРС с. Хатассы МГ Павловск-Майя ГО с. Майя ГО с. Табага АГРС с.Павловск АГРС с. Хаптагай АГРС п.Н. Бестях АГРС с. Майя АГРС с.Табага Газопровод-отвод к АГРС с. Тюнгюлю АГРС с.Тюнгюлю АГРС г.Ленск</v>
      </c>
      <c r="E12" s="16" t="s">
        <v>51</v>
      </c>
      <c r="F12" s="37" t="str">
        <f>'2015'!G46</f>
        <v>21 шт.</v>
      </c>
      <c r="G12" s="38">
        <f>'2015'!H46</f>
        <v>2448282.88</v>
      </c>
      <c r="H12" s="37" t="str">
        <f>'2015'!I46</f>
        <v>запрос котировок/прямая закупка</v>
      </c>
    </row>
    <row r="13" spans="1:8" ht="38.25" x14ac:dyDescent="0.2">
      <c r="A13" s="12" t="s">
        <v>263</v>
      </c>
      <c r="B13" s="46"/>
      <c r="C13" s="46"/>
      <c r="D13" s="46"/>
      <c r="E13" s="16" t="s">
        <v>57</v>
      </c>
      <c r="F13" s="37">
        <f>'2015'!G47</f>
        <v>38</v>
      </c>
      <c r="G13" s="38">
        <f>'2015'!H47</f>
        <v>1140432.51</v>
      </c>
      <c r="H13" s="37" t="str">
        <f>'2015'!I47</f>
        <v>запрос котировок</v>
      </c>
    </row>
    <row r="14" spans="1:8" x14ac:dyDescent="0.2">
      <c r="A14" s="12" t="s">
        <v>264</v>
      </c>
      <c r="B14" s="46"/>
      <c r="C14" s="46"/>
      <c r="D14" s="46"/>
      <c r="E14" s="16" t="s">
        <v>75</v>
      </c>
      <c r="F14" s="37">
        <v>0</v>
      </c>
      <c r="G14" s="38">
        <v>0</v>
      </c>
      <c r="H14" s="37">
        <v>0</v>
      </c>
    </row>
    <row r="15" spans="1:8" x14ac:dyDescent="0.2">
      <c r="A15" s="12" t="s">
        <v>265</v>
      </c>
      <c r="B15" s="46"/>
      <c r="C15" s="46"/>
      <c r="D15" s="46"/>
      <c r="E15" s="11" t="s">
        <v>61</v>
      </c>
      <c r="F15" s="37">
        <v>0</v>
      </c>
      <c r="G15" s="38">
        <v>0</v>
      </c>
      <c r="H15" s="37">
        <v>0</v>
      </c>
    </row>
    <row r="16" spans="1:8" ht="25.5" x14ac:dyDescent="0.2">
      <c r="A16" s="12" t="s">
        <v>266</v>
      </c>
      <c r="B16" s="46"/>
      <c r="C16" s="46"/>
      <c r="D16" s="46"/>
      <c r="E16" s="11" t="s">
        <v>93</v>
      </c>
      <c r="F16" s="37">
        <v>0</v>
      </c>
      <c r="G16" s="38">
        <v>0</v>
      </c>
      <c r="H16" s="37">
        <v>0</v>
      </c>
    </row>
    <row r="17" spans="1:8" ht="125.25" customHeight="1" x14ac:dyDescent="0.2">
      <c r="A17" s="12" t="s">
        <v>267</v>
      </c>
      <c r="B17" s="46"/>
      <c r="C17" s="46"/>
      <c r="D17" s="46"/>
      <c r="E17" s="11" t="s">
        <v>66</v>
      </c>
      <c r="F17" s="37" t="str">
        <f>'2015'!G48</f>
        <v>1шт</v>
      </c>
      <c r="G17" s="37">
        <f>'2015'!H48</f>
        <v>800000</v>
      </c>
      <c r="H17" s="37" t="str">
        <f>'2015'!I48</f>
        <v>запрос котировок</v>
      </c>
    </row>
    <row r="18" spans="1:8" ht="125.25" customHeight="1" x14ac:dyDescent="0.2">
      <c r="A18" s="12" t="s">
        <v>268</v>
      </c>
      <c r="B18" s="46"/>
      <c r="C18" s="46"/>
      <c r="D18" s="46"/>
      <c r="E18" s="11" t="s">
        <v>206</v>
      </c>
      <c r="F18" s="37">
        <v>0</v>
      </c>
      <c r="G18" s="38">
        <v>0</v>
      </c>
      <c r="H18" s="37">
        <v>0</v>
      </c>
    </row>
    <row r="19" spans="1:8" ht="125.25" customHeight="1" x14ac:dyDescent="0.2">
      <c r="A19" s="12" t="s">
        <v>269</v>
      </c>
      <c r="B19" s="46"/>
      <c r="C19" s="46"/>
      <c r="D19" s="46"/>
      <c r="E19" s="16" t="s">
        <v>202</v>
      </c>
      <c r="F19" s="37">
        <v>0</v>
      </c>
      <c r="G19" s="38">
        <v>0</v>
      </c>
      <c r="H19" s="37">
        <v>0</v>
      </c>
    </row>
    <row r="20" spans="1:8" ht="51" customHeight="1" x14ac:dyDescent="0.2">
      <c r="A20" s="12" t="s">
        <v>270</v>
      </c>
      <c r="B20" s="46"/>
      <c r="C20" s="46"/>
      <c r="D20" s="46"/>
      <c r="E20" s="11" t="s">
        <v>196</v>
      </c>
      <c r="F20" s="37">
        <v>0</v>
      </c>
      <c r="G20" s="38">
        <v>0</v>
      </c>
      <c r="H20" s="37">
        <v>0</v>
      </c>
    </row>
    <row r="21" spans="1:8" ht="99.75" customHeight="1" x14ac:dyDescent="0.2">
      <c r="A21" s="12" t="s">
        <v>271</v>
      </c>
      <c r="B21" s="47"/>
      <c r="C21" s="47"/>
      <c r="D21" s="47"/>
      <c r="E21" s="11" t="s">
        <v>4</v>
      </c>
      <c r="F21" s="37">
        <v>0</v>
      </c>
      <c r="G21" s="37">
        <v>0</v>
      </c>
      <c r="H21" s="37">
        <v>0</v>
      </c>
    </row>
    <row r="22" spans="1:8" x14ac:dyDescent="0.2">
      <c r="G22" s="36">
        <f>SUM(G12:G21)</f>
        <v>4388715.3899999997</v>
      </c>
      <c r="H22" s="5"/>
    </row>
    <row r="23" spans="1:8" x14ac:dyDescent="0.2">
      <c r="G23" s="6"/>
    </row>
    <row r="24" spans="1:8" x14ac:dyDescent="0.2">
      <c r="G24" s="6"/>
    </row>
  </sheetData>
  <mergeCells count="6">
    <mergeCell ref="A6:H6"/>
    <mergeCell ref="A7:H7"/>
    <mergeCell ref="A8:H8"/>
    <mergeCell ref="B12:B21"/>
    <mergeCell ref="C12:C21"/>
    <mergeCell ref="D12:D21"/>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6" zoomScaleNormal="100" zoomScaleSheetLayoutView="100" workbookViewId="0">
      <selection activeCell="G18" sqref="G18"/>
    </sheetView>
  </sheetViews>
  <sheetFormatPr defaultRowHeight="12.75" x14ac:dyDescent="0.2"/>
  <cols>
    <col min="1" max="1" width="7" style="5" customWidth="1"/>
    <col min="2" max="4" width="27.140625" style="1" customWidth="1"/>
    <col min="5" max="5" width="45.28515625" style="3" customWidth="1"/>
    <col min="6" max="6" width="20" style="5" customWidth="1"/>
    <col min="7" max="7" width="20" style="1" customWidth="1"/>
    <col min="8" max="8" width="20" style="4" customWidth="1"/>
    <col min="9" max="16384" width="9.140625" style="1"/>
  </cols>
  <sheetData>
    <row r="1" spans="1:8" x14ac:dyDescent="0.2">
      <c r="H1" s="4" t="s">
        <v>261</v>
      </c>
    </row>
    <row r="2" spans="1:8" x14ac:dyDescent="0.2">
      <c r="H2" s="4" t="s">
        <v>260</v>
      </c>
    </row>
    <row r="3" spans="1:8" x14ac:dyDescent="0.2">
      <c r="H3" s="4" t="s">
        <v>259</v>
      </c>
    </row>
    <row r="4" spans="1:8" s="30" customFormat="1" ht="15.75" x14ac:dyDescent="0.25">
      <c r="A4" s="33"/>
      <c r="E4" s="31"/>
      <c r="F4" s="33"/>
      <c r="H4" s="32"/>
    </row>
    <row r="5" spans="1:8" s="30" customFormat="1" ht="15.75" x14ac:dyDescent="0.25">
      <c r="A5" s="33"/>
      <c r="E5" s="31"/>
      <c r="F5" s="33"/>
      <c r="H5" s="32"/>
    </row>
    <row r="6" spans="1:8" ht="16.5" x14ac:dyDescent="0.25">
      <c r="A6" s="44" t="s">
        <v>258</v>
      </c>
      <c r="B6" s="44"/>
      <c r="C6" s="44"/>
      <c r="D6" s="44"/>
      <c r="E6" s="44"/>
      <c r="F6" s="44"/>
      <c r="G6" s="44"/>
      <c r="H6" s="44"/>
    </row>
    <row r="7" spans="1:8" ht="16.5" x14ac:dyDescent="0.25">
      <c r="A7" s="44" t="s">
        <v>287</v>
      </c>
      <c r="B7" s="44"/>
      <c r="C7" s="44"/>
      <c r="D7" s="44"/>
      <c r="E7" s="44"/>
      <c r="F7" s="44"/>
      <c r="G7" s="44"/>
      <c r="H7" s="44"/>
    </row>
    <row r="8" spans="1:8" ht="16.5" x14ac:dyDescent="0.25">
      <c r="A8" s="44"/>
      <c r="B8" s="44"/>
      <c r="C8" s="44"/>
      <c r="D8" s="44"/>
      <c r="E8" s="44"/>
      <c r="F8" s="44"/>
      <c r="G8" s="44"/>
      <c r="H8" s="44"/>
    </row>
    <row r="9" spans="1:8" s="30" customFormat="1" ht="15.75" x14ac:dyDescent="0.25">
      <c r="A9" s="33"/>
      <c r="E9" s="31"/>
      <c r="F9" s="33"/>
      <c r="H9" s="32"/>
    </row>
    <row r="10" spans="1:8" s="28" customFormat="1" ht="90" x14ac:dyDescent="0.2">
      <c r="A10" s="26" t="s">
        <v>256</v>
      </c>
      <c r="B10" s="26" t="s">
        <v>255</v>
      </c>
      <c r="C10" s="26" t="s">
        <v>254</v>
      </c>
      <c r="D10" s="26" t="s">
        <v>253</v>
      </c>
      <c r="E10" s="26" t="s">
        <v>252</v>
      </c>
      <c r="F10" s="26" t="s">
        <v>251</v>
      </c>
      <c r="G10" s="26" t="s">
        <v>250</v>
      </c>
      <c r="H10" s="26" t="s">
        <v>249</v>
      </c>
    </row>
    <row r="11" spans="1:8" s="22" customFormat="1" ht="11.25" x14ac:dyDescent="0.2">
      <c r="A11" s="27">
        <v>1</v>
      </c>
      <c r="B11" s="27">
        <v>2</v>
      </c>
      <c r="C11" s="27">
        <v>3</v>
      </c>
      <c r="D11" s="27">
        <v>4</v>
      </c>
      <c r="E11" s="26">
        <v>5</v>
      </c>
      <c r="F11" s="27">
        <v>6</v>
      </c>
      <c r="G11" s="27">
        <v>7</v>
      </c>
      <c r="H11" s="26">
        <v>8</v>
      </c>
    </row>
    <row r="12" spans="1:8" s="20" customFormat="1" ht="63.75" x14ac:dyDescent="0.2">
      <c r="A12" s="12" t="s">
        <v>246</v>
      </c>
      <c r="B12" s="45" t="str">
        <f>январь!B12</f>
        <v>МГ Мастах – Берг:е Газопровод-отвод к АГРС с.Люксюгун, Газопровод-отвод к АГР С с. Тыайа, Газопровод-отвод к АГРС с. Чагда, Газопровод-отвод к АГРС с. Арыктах, Газопровод-отвод к АГРС с. Кобяй, МГ Берге – Якутск  (Таас-Тумус-Якутск),  Газопровод-отвод к АГРС с.Ситте, Газопровод-отвод к АГРС  с. Салбанцы, Газопровод-отвод к АГРС  с. Намцы, Газопровод-отвод к АГРС с. Искра МГ Намцы-Хатырык Газопровод-отвод к АГРС: с. Бетюнь Газопровод-отвод к АГРС с.Таастах Газопровод-отвод к АГРС п. Маган Газопровод-отвод к ГРС г. Покровск Газопровод-отвод к АГРС с. Октемцы ГО Покровск-Булгунняхтах Газопровод-отвод к АГРС с Булгунняхтах МГ Булгунняхтах-Улахан-Ан Газопровод-отвод к АГРС с. Улахан-Ан МГ к с. Бердигестях Газопровод-отвод к АГРС с. Бясь-Кюель Газопровод-отвод к АГРС с. Кюерелях Газопровод-отвод к  ГРС-2 МГ «0» км –ГРС-2 – Хатассы Газопровод-отвод к АГРС с.Хатассы Подводный переход МГ через р. Лена МГ Павловск-Майя МГ Майя-Табага Газопровод-отвод к АГРС с. Павловск Газопровод-отвод к АГРС с.Хаптагай Газопровод-отвод к АГРС п. Нижний Бестях Газопровод-отвод к АГРС с. Майа Газопровод-отвод к АГРС с. Табага МГ Майя-Тюнгюлю Газопровод-отвод к АГРС с. Тюнгюлю МГ "УКПГ Отраднинское ГКМ - АГРС г.Ленск"</v>
      </c>
      <c r="C12" s="45" t="str">
        <f>январь!C12</f>
        <v>МГ Мастах-Берге 47 км, МГ Мастах-Берге 86 км,  МГ Мастах-Берге 132 км, МГ Мастах-Берге МГ Берге-Якутск  108 км МГ Берге-Якутск  181 км МГ Берге-Якутск  198 км  ГО Намцы-Хатырык МГ Берге-Якутск  216 км МГ Берге-Якутск  283 км МГ Берге-Якутск  272  км ГО г. Покровск  МГ Булгунняхтах-Улахан-Ан МГ Берге-Якутск 133 км МГ с. Бердигестях МГ с. Бердигестях МГ 0км-ГРС-2-Хатассы МГ Мастах-Берге МГ ГРС-2-Хатассы Подводный переход через р.Лена  МГ Павловск-Майя МГ Майя-Табага МГ Майя-Тюнгюлю УКПГ Отраднинское ГКМ</v>
      </c>
      <c r="D12" s="45" t="str">
        <f>январь!D12</f>
        <v>АГРС с. Люксюгун АГРС с. Тыайа АГРС с. Чагда АГРС с.Арыктах АГРС с.Кобяй ГРС г. Якутск АГРС с.Ситте АГРС с.Салбанцы АГРС с.Намцы АГРС с.Искра ГО с.Хатырык с. Бетюнцы АГРС с. Хатырык АГРС с. Таастах АГРС п. Маган ГРС г. Покровск АГРС с. Октемцы ГО  с. Булгунняхтах ГО с. Улахан-Ан АГРС с. Улахан-Ан ГО с. Кюерелях АГРС с. Бясь-Кюель АГРС с. Кюерелях ГРС-2 г.Якутск ГО с.Хатассы АГРС с. Хатассы МГ Павловск-Майя ГО с. Майя ГО с. Табага АГРС с.Павловск АГРС с. Хаптагай АГРС п.Н. Бестях АГРС с. Майя АГРС с.Табага Газопровод-отвод к АГРС с. Тюнгюлю АГРС с.Тюнгюлю АГРС г.Ленск</v>
      </c>
      <c r="E12" s="16" t="s">
        <v>51</v>
      </c>
      <c r="F12" s="37" t="str">
        <f>'2015'!G50</f>
        <v>2 шт.</v>
      </c>
      <c r="G12" s="37">
        <f>'2015'!H50</f>
        <v>896272</v>
      </c>
      <c r="H12" s="37" t="str">
        <f>'2015'!I50</f>
        <v>Прямая закупка</v>
      </c>
    </row>
    <row r="13" spans="1:8" ht="38.25" x14ac:dyDescent="0.2">
      <c r="A13" s="12" t="s">
        <v>263</v>
      </c>
      <c r="B13" s="46"/>
      <c r="C13" s="46"/>
      <c r="D13" s="46"/>
      <c r="E13" s="16" t="s">
        <v>57</v>
      </c>
      <c r="F13" s="37">
        <v>0</v>
      </c>
      <c r="G13" s="37">
        <v>0</v>
      </c>
      <c r="H13" s="37">
        <v>0</v>
      </c>
    </row>
    <row r="14" spans="1:8" x14ac:dyDescent="0.2">
      <c r="A14" s="12" t="s">
        <v>264</v>
      </c>
      <c r="B14" s="46"/>
      <c r="C14" s="46"/>
      <c r="D14" s="46"/>
      <c r="E14" s="16" t="s">
        <v>75</v>
      </c>
      <c r="F14" s="37">
        <v>0</v>
      </c>
      <c r="G14" s="37">
        <v>0</v>
      </c>
      <c r="H14" s="37">
        <v>0</v>
      </c>
    </row>
    <row r="15" spans="1:8" x14ac:dyDescent="0.2">
      <c r="A15" s="12" t="s">
        <v>265</v>
      </c>
      <c r="B15" s="46"/>
      <c r="C15" s="46"/>
      <c r="D15" s="46"/>
      <c r="E15" s="11" t="s">
        <v>61</v>
      </c>
      <c r="F15" s="37">
        <f>'2015'!G49</f>
        <v>1</v>
      </c>
      <c r="G15" s="37">
        <f>'2015'!H49</f>
        <v>899000</v>
      </c>
      <c r="H15" s="37" t="str">
        <f>'2015'!I49</f>
        <v>открытый конкурс</v>
      </c>
    </row>
    <row r="16" spans="1:8" ht="25.5" x14ac:dyDescent="0.2">
      <c r="A16" s="12" t="s">
        <v>266</v>
      </c>
      <c r="B16" s="46"/>
      <c r="C16" s="46"/>
      <c r="D16" s="46"/>
      <c r="E16" s="11" t="s">
        <v>93</v>
      </c>
      <c r="F16" s="37">
        <v>0</v>
      </c>
      <c r="G16" s="37">
        <v>0</v>
      </c>
      <c r="H16" s="37">
        <v>0</v>
      </c>
    </row>
    <row r="17" spans="1:8" ht="96.75" customHeight="1" x14ac:dyDescent="0.2">
      <c r="A17" s="12" t="s">
        <v>267</v>
      </c>
      <c r="B17" s="46"/>
      <c r="C17" s="46"/>
      <c r="D17" s="46"/>
      <c r="E17" s="11" t="s">
        <v>66</v>
      </c>
      <c r="F17" s="37"/>
      <c r="G17" s="37"/>
      <c r="H17" s="37"/>
    </row>
    <row r="18" spans="1:8" ht="96.75" customHeight="1" x14ac:dyDescent="0.2">
      <c r="A18" s="12" t="s">
        <v>268</v>
      </c>
      <c r="B18" s="46"/>
      <c r="C18" s="46"/>
      <c r="D18" s="46"/>
      <c r="E18" s="11" t="s">
        <v>206</v>
      </c>
      <c r="F18" s="37">
        <v>0</v>
      </c>
      <c r="G18" s="38">
        <v>0</v>
      </c>
      <c r="H18" s="37">
        <v>0</v>
      </c>
    </row>
    <row r="19" spans="1:8" ht="40.5" customHeight="1" x14ac:dyDescent="0.2">
      <c r="A19" s="12" t="s">
        <v>269</v>
      </c>
      <c r="B19" s="46"/>
      <c r="C19" s="46"/>
      <c r="D19" s="46"/>
      <c r="E19" s="16" t="s">
        <v>202</v>
      </c>
      <c r="F19" s="37">
        <v>0</v>
      </c>
      <c r="G19" s="38">
        <v>0</v>
      </c>
      <c r="H19" s="37">
        <v>0</v>
      </c>
    </row>
    <row r="20" spans="1:8" ht="96.75" customHeight="1" x14ac:dyDescent="0.2">
      <c r="A20" s="12" t="s">
        <v>270</v>
      </c>
      <c r="B20" s="46"/>
      <c r="C20" s="46"/>
      <c r="D20" s="46"/>
      <c r="E20" s="11" t="s">
        <v>196</v>
      </c>
      <c r="F20" s="37">
        <v>0</v>
      </c>
      <c r="G20" s="38">
        <v>0</v>
      </c>
      <c r="H20" s="37">
        <v>0</v>
      </c>
    </row>
    <row r="21" spans="1:8" ht="117.75" customHeight="1" x14ac:dyDescent="0.2">
      <c r="A21" s="12" t="s">
        <v>271</v>
      </c>
      <c r="B21" s="47"/>
      <c r="C21" s="47"/>
      <c r="D21" s="47"/>
      <c r="E21" s="11" t="s">
        <v>4</v>
      </c>
      <c r="F21" s="37">
        <v>0</v>
      </c>
      <c r="G21" s="37">
        <v>0</v>
      </c>
      <c r="H21" s="37">
        <v>0</v>
      </c>
    </row>
    <row r="22" spans="1:8" x14ac:dyDescent="0.2">
      <c r="G22" s="36">
        <f>SUM(G12:G21)</f>
        <v>1795272</v>
      </c>
      <c r="H22" s="5"/>
    </row>
    <row r="23" spans="1:8" x14ac:dyDescent="0.2">
      <c r="G23" s="6"/>
    </row>
    <row r="24" spans="1:8" x14ac:dyDescent="0.2">
      <c r="G24" s="6"/>
    </row>
  </sheetData>
  <mergeCells count="6">
    <mergeCell ref="A6:H6"/>
    <mergeCell ref="A7:H7"/>
    <mergeCell ref="A8:H8"/>
    <mergeCell ref="B12:B21"/>
    <mergeCell ref="C12:C21"/>
    <mergeCell ref="D12:D21"/>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18</vt:i4>
      </vt:variant>
    </vt:vector>
  </HeadingPairs>
  <TitlesOfParts>
    <vt:vector size="36" baseType="lpstr">
      <vt:lpstr>2015</vt:lpstr>
      <vt:lpstr>январь</vt:lpstr>
      <vt:lpstr>февраль</vt:lpstr>
      <vt:lpstr>март</vt:lpstr>
      <vt:lpstr>апрель</vt:lpstr>
      <vt:lpstr>май</vt:lpstr>
      <vt:lpstr>июнь</vt:lpstr>
      <vt:lpstr>июль</vt:lpstr>
      <vt:lpstr>август</vt:lpstr>
      <vt:lpstr>сентябрь</vt:lpstr>
      <vt:lpstr>октябрь</vt:lpstr>
      <vt:lpstr>ноябрь</vt:lpstr>
      <vt:lpstr>декабрь</vt:lpstr>
      <vt:lpstr>1 квартал</vt:lpstr>
      <vt:lpstr>2 квартал</vt:lpstr>
      <vt:lpstr>3 квартал</vt:lpstr>
      <vt:lpstr>4 квартал</vt:lpstr>
      <vt:lpstr>за 2015</vt:lpstr>
      <vt:lpstr>'1 квартал'!Область_печати</vt:lpstr>
      <vt:lpstr>'2 квартал'!Область_печати</vt:lpstr>
      <vt:lpstr>'2015'!Область_печати</vt:lpstr>
      <vt:lpstr>'3 квартал'!Область_печати</vt:lpstr>
      <vt:lpstr>'4 квартал'!Область_печати</vt:lpstr>
      <vt:lpstr>август!Область_печати</vt:lpstr>
      <vt:lpstr>апрель!Область_печати</vt:lpstr>
      <vt:lpstr>декабрь!Область_печати</vt:lpstr>
      <vt:lpstr>'за 2015'!Область_печати</vt:lpstr>
      <vt:lpstr>июль!Область_печати</vt:lpstr>
      <vt:lpstr>июнь!Область_печати</vt:lpstr>
      <vt:lpstr>май!Область_печати</vt:lpstr>
      <vt:lpstr>март!Область_печати</vt:lpstr>
      <vt:lpstr>ноябрь!Область_печати</vt:lpstr>
      <vt:lpstr>октябрь!Область_печати</vt:lpstr>
      <vt:lpstr>сентябрь!Область_печати</vt:lpstr>
      <vt:lpstr>февраль!Область_печати</vt:lpstr>
      <vt:lpstr>январь!Область_печати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Шамаева Ирина Олеговна</dc:creator>
  <cp:lastModifiedBy>Шамаева Ирина Олеговна</cp:lastModifiedBy>
  <dcterms:created xsi:type="dcterms:W3CDTF">2016-06-22T06:33:26Z</dcterms:created>
  <dcterms:modified xsi:type="dcterms:W3CDTF">2017-02-13T01:47:35Z</dcterms:modified>
</cp:coreProperties>
</file>