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385" windowHeight="12525" tabRatio="786" activeTab="3"/>
  </bookViews>
  <sheets>
    <sheet name="январь" sheetId="1" r:id="rId1"/>
    <sheet name="февраль" sheetId="2" r:id="rId2"/>
    <sheet name="март" sheetId="3" r:id="rId3"/>
    <sheet name=" 1 КВ 2017" sheetId="4" r:id="rId4"/>
  </sheets>
  <externalReferences>
    <externalReference r:id="rId7"/>
    <externalReference r:id="rId8"/>
    <externalReference r:id="rId9"/>
  </externalReferences>
  <definedNames>
    <definedName name="_xlnm.Print_Area" localSheetId="3">' 1 КВ 2017'!$A$1:$J$112</definedName>
    <definedName name="_xlnm.Print_Area" localSheetId="2">'март'!$A$1:$J$93</definedName>
    <definedName name="_xlnm.Print_Area" localSheetId="1">'февраль'!$A$1:$J$115</definedName>
    <definedName name="_xlnm.Print_Area" localSheetId="0">'январь'!$A$1:$J$82</definedName>
  </definedNames>
  <calcPr fullCalcOnLoad="1" refMode="R1C1"/>
</workbook>
</file>

<file path=xl/sharedStrings.xml><?xml version="1.0" encoding="utf-8"?>
<sst xmlns="http://schemas.openxmlformats.org/spreadsheetml/2006/main" count="1612" uniqueCount="190">
  <si>
    <t>№ п/п</t>
  </si>
  <si>
    <t>Наименование магистрального газопровода</t>
  </si>
  <si>
    <t>Свободная мощность магистрального газопровода,
млн. куб. м</t>
  </si>
  <si>
    <t>к приказу ФАС России</t>
  </si>
  <si>
    <t>Зона выхода из магистрального газопровода</t>
  </si>
  <si>
    <t>Зона входа в магистральный газопровод</t>
  </si>
  <si>
    <t>Приложение № 1</t>
  </si>
  <si>
    <t>от 07.04.2014 № 231/14</t>
  </si>
  <si>
    <t>Форма</t>
  </si>
  <si>
    <t>Наименование потребителя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</si>
  <si>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</si>
  <si>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</si>
  <si>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</si>
  <si>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</si>
  <si>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Газопровод-отвод к АГРС с.Люксюгун</t>
  </si>
  <si>
    <t>Газопровод-отвод к АГР С с. Тыайа</t>
  </si>
  <si>
    <t>Газопровод-отвод к АГРС с. Чагда</t>
  </si>
  <si>
    <t>Газопровод-отвод к АГРС с. Арыктах</t>
  </si>
  <si>
    <t>Газопровод-отвод к АГРС с. Кобяй</t>
  </si>
  <si>
    <t>Газопровод-отвод к АГРС с.Ситте</t>
  </si>
  <si>
    <t>Газопровод-отвод к АГРС  с. Салбанцы</t>
  </si>
  <si>
    <t>Газопровод-отвод к АГРС  с. Намцы</t>
  </si>
  <si>
    <t>Газопровод-отвод к АГРС с. Искра</t>
  </si>
  <si>
    <t>МГ Намцы-Хатырык</t>
  </si>
  <si>
    <t>Газопровод-отвод к АГРС: с. Бетюнь</t>
  </si>
  <si>
    <t>Газопровод-отвод к АГРС: с. Хатырык</t>
  </si>
  <si>
    <t>Газопровод-отвод к АГРС с.Таастах</t>
  </si>
  <si>
    <t>Газопровод-отвод к АГРС п. Маган</t>
  </si>
  <si>
    <t xml:space="preserve">Газопровод-отвод к ГРС г. Покровск </t>
  </si>
  <si>
    <t>Газопровод-отвод к АГРС с. Октемцы</t>
  </si>
  <si>
    <t>ГО Покровск-Булгунняхтах</t>
  </si>
  <si>
    <t>Газопровод-отвод к АГРС с Булгунняхтах</t>
  </si>
  <si>
    <t>МГ Булгунняхтах-Улахан-Ан</t>
  </si>
  <si>
    <t>Газопровод-отвод к АГРС с. Улахан-Ан</t>
  </si>
  <si>
    <t>МГ к с. Бердигестях</t>
  </si>
  <si>
    <t>Газопровод-отвод к АГРС с. Бясь-Кюель</t>
  </si>
  <si>
    <t>Газопровод-отвод к АГРС с. Кюерелях</t>
  </si>
  <si>
    <t>Газопровод-отвод к  ГРС-2</t>
  </si>
  <si>
    <t>МГ «0» км –ГРС-2 – Хатассы</t>
  </si>
  <si>
    <t>Газопровод-отвод к АГРС с.Хатассы</t>
  </si>
  <si>
    <t xml:space="preserve">Подводный переход МГ через р. Лена </t>
  </si>
  <si>
    <t>МГ Павловск-Майя</t>
  </si>
  <si>
    <t>Газопровод-отвод к АГРС с. Павловск</t>
  </si>
  <si>
    <t>Газопровод-отвод к АГРС с.Хаптагай</t>
  </si>
  <si>
    <t>Газопровод-отвод к АГРС п. Нижний Бестях</t>
  </si>
  <si>
    <t>Газопровод-отвод к АГРС с. Майа</t>
  </si>
  <si>
    <t>Газопровод-отвод к АГРС с. Табага</t>
  </si>
  <si>
    <t>Газопровод-отвод к АГРС с. Тюнгюлю</t>
  </si>
  <si>
    <t>МГ "УКПГ Отраднинское ГКМ - АГРС г.Ленск"</t>
  </si>
  <si>
    <t>МГ Мастах-Берге 47 км</t>
  </si>
  <si>
    <t>АГРС с. Люксюгун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</si>
  <si>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</si>
  <si>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</si>
  <si>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</si>
  <si>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</si>
  <si>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</si>
  <si>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</si>
  <si>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Мастах-Берге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</si>
  <si>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</si>
  <si>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</si>
  <si>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</si>
  <si>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</si>
  <si>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</si>
  <si>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</si>
  <si>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</t>
  </si>
  <si>
    <t>АГРС с.Искра</t>
  </si>
  <si>
    <t>ГО с Намцы</t>
  </si>
  <si>
    <t>ГО с.Хатырык
ГО с.Бетюнцы</t>
  </si>
  <si>
    <t>ГО Намцы-Хатырык</t>
  </si>
  <si>
    <t>АГРС с. Бетюнцы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</si>
  <si>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</si>
  <si>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</si>
  <si>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</si>
  <si>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</si>
  <si>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</si>
  <si>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</si>
  <si>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</si>
  <si>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</t>
  </si>
  <si>
    <t>АГРС с. Октемцы</t>
  </si>
  <si>
    <t>ГО  с. Булгунняхтах</t>
  </si>
  <si>
    <t>АГРС с. Булгунняхтах</t>
  </si>
  <si>
    <t>ГО с. Улахан-Ан</t>
  </si>
  <si>
    <t>АГРС с. Улахан-Ан</t>
  </si>
  <si>
    <t>МГ Берге-Якутск 133 км</t>
  </si>
  <si>
    <t>МГ с. Бердигестях</t>
  </si>
  <si>
    <t>АГРС с. Бясь-Кюель</t>
  </si>
  <si>
    <t>АГРС с. Кюерелях</t>
  </si>
  <si>
    <t>МГ 0км-ГРС-2-Хатассы</t>
  </si>
  <si>
    <t>ГРС-2 г.Якутск</t>
  </si>
  <si>
    <t>ГО с.Хатассы</t>
  </si>
  <si>
    <t>МГ ГРС-2-Хатассы</t>
  </si>
  <si>
    <t>АГРС с. Хатассы</t>
  </si>
  <si>
    <t>Подводный переход через р.Лена</t>
  </si>
  <si>
    <t>ГО с. Майя</t>
  </si>
  <si>
    <t>АГРС с.Павловск</t>
  </si>
  <si>
    <t>АГРС с. Хаптагай</t>
  </si>
  <si>
    <t>АГРС п.Н. Бестях</t>
  </si>
  <si>
    <t>АГРС с. Майя</t>
  </si>
  <si>
    <t>АГРС с.Табага</t>
  </si>
  <si>
    <t>АГРС с.Тюнгюлю</t>
  </si>
  <si>
    <t>УКПГ Отраднинское ГКМ</t>
  </si>
  <si>
    <t>АГРС г.Ленск</t>
  </si>
  <si>
    <t>-</t>
  </si>
  <si>
    <t>Информация о наличии (отсутствии) технической возможности доступа</t>
  </si>
  <si>
    <t>к регулируемым услугам по транспортировке газа по магистральным газопроводам АО "Сахатранснефтегаз"</t>
  </si>
  <si>
    <t>Газопровод-отвод к АГРС с. Чурапча</t>
  </si>
  <si>
    <t>МГ Майя-Табага-Чурапча</t>
  </si>
  <si>
    <t>АГРС с. Чурапча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</si>
  <si>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</si>
  <si>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ГО с. Табага, ГО с. Чурапча</t>
  </si>
  <si>
    <t>Газопровод-отвод к АГРС с. Асыма</t>
  </si>
  <si>
    <t>АГРС с. Асыма</t>
  </si>
  <si>
    <t xml:space="preserve">МГ Майа-Чурапча-Ытык-Кюель </t>
  </si>
  <si>
    <t>МГ Майя-Тюнгюлю-Борогонцы</t>
  </si>
  <si>
    <t>Газопровод-отвод к АГРС с. Беке</t>
  </si>
  <si>
    <t>АГРС с. Беке</t>
  </si>
  <si>
    <t>Газопровод-отвод к АГРС с. Суола</t>
  </si>
  <si>
    <t>АГРС с. Суола</t>
  </si>
  <si>
    <t>Газопровод-отвод к АГРС с. Бедиме</t>
  </si>
  <si>
    <t>АГРС с. Бедиме</t>
  </si>
  <si>
    <t>ЖД станция</t>
  </si>
  <si>
    <t>МГ Мастах – Берге - Якутск</t>
  </si>
  <si>
    <t>ГО Бясь-Кюель, ГО Кюерелях, ГО Асыма</t>
  </si>
  <si>
    <t>ГО Тюнгюлю, Беке, Суола, Бедиме</t>
  </si>
  <si>
    <t>АГРС ЖД</t>
  </si>
  <si>
    <t>ГО с.ХатырыкГО с.Бетюнцы</t>
  </si>
  <si>
    <t>за январь 2017 года</t>
  </si>
  <si>
    <t>за февраль 2017 года</t>
  </si>
  <si>
    <t>за март 2017 года</t>
  </si>
  <si>
    <t>за 1 квартал 2017 года</t>
  </si>
  <si>
    <t>ЛПУМГ:</t>
  </si>
  <si>
    <t>Газопровод отвод к АГРС с. Мастах</t>
  </si>
  <si>
    <t>МГ Мастах-Берге (3 нитка) 1км</t>
  </si>
  <si>
    <t>АГРС с.Мастах</t>
  </si>
  <si>
    <t>МГ Средневилюйское ГКМ - Мастах</t>
  </si>
  <si>
    <t>Газопровод-отвод к АГРС г. Вилюйск</t>
  </si>
  <si>
    <t>МГ Средневилюйское ГКМ - Мастах 2км</t>
  </si>
  <si>
    <t>АГРС г.Вилюйск</t>
  </si>
  <si>
    <t>Газопровод-отвод к АГРС с. Экюндю</t>
  </si>
  <si>
    <t>ГО г.Вилюйск 35км</t>
  </si>
  <si>
    <t>АГРС с.Экюндю</t>
  </si>
  <si>
    <t>Газопровод-отвод к АГРС с. Чинеке</t>
  </si>
  <si>
    <t>ГО г.Вилюйск 42км</t>
  </si>
  <si>
    <t>АГРС с.Чинеке</t>
  </si>
  <si>
    <t>Газопровод-отвод к АГРС с. Тасагар</t>
  </si>
  <si>
    <t>ГО г.Вилюйск 9км</t>
  </si>
  <si>
    <t>АГРС с.Тасагар</t>
  </si>
  <si>
    <t>Газопровод-отвод к АГРС с. Хампа</t>
  </si>
  <si>
    <t>ГО с.Тасагар 6км</t>
  </si>
  <si>
    <t>АГРС с.Хампа</t>
  </si>
  <si>
    <t>Газопровод-отвод к АГРС с.Тымпы</t>
  </si>
  <si>
    <t>МГ Средневилюйское ГКМ - Мастах 35км</t>
  </si>
  <si>
    <t>АГРС с.Тымпы</t>
  </si>
  <si>
    <t>Газопровод-отвод к АГРС с. Чай (Борогонцы)</t>
  </si>
  <si>
    <t>МГ Средневилюйское ГКМ - Мастах 40км</t>
  </si>
  <si>
    <t>АГРС с.Чай</t>
  </si>
  <si>
    <t>Газопровод-отвод к АГРС с. Сайылык (Мукучи)</t>
  </si>
  <si>
    <t>МГ Средневилюйское ГКМ - Мастах 58км</t>
  </si>
  <si>
    <t>АГРС с.Сайылык</t>
  </si>
  <si>
    <t>Газопровод-отвод к АГРС с. Арылах</t>
  </si>
  <si>
    <t>МГ Средневилюйское ГКМ - Мастах 69км</t>
  </si>
  <si>
    <t>АГРС с.Арылах</t>
  </si>
  <si>
    <t>МГ Вилюйск - Верхневилюйск</t>
  </si>
  <si>
    <t>Газопровод-отвод к АГРС с. Сыдыбыл</t>
  </si>
  <si>
    <t>МГ Вилюйск - Верхневилюйск 21км</t>
  </si>
  <si>
    <t>АГРС с.Сыдыбыл</t>
  </si>
  <si>
    <t>Газопровод-отвод к АГРС с. Кюль (Харбалах)</t>
  </si>
  <si>
    <t>МГ Вилюйск - Верхневилюйск 51км</t>
  </si>
  <si>
    <t>АГРС с.Кюль</t>
  </si>
  <si>
    <t>Газопровод-отвод к АГРС с. Хомустах (Нам)</t>
  </si>
  <si>
    <t>МГ Вилюйск - Верхневилюйск 77км</t>
  </si>
  <si>
    <t>АГРС с.Хомустах</t>
  </si>
  <si>
    <t>Газопровод-отвод к АГРС с. Тамалакан (Оросу)</t>
  </si>
  <si>
    <t>МГ Вилюйск - Верхневилюйск 63км</t>
  </si>
  <si>
    <t>АГРС с.Тамалакан</t>
  </si>
  <si>
    <t>Газопровод-отвод к АГРС с. Верхневилюйск</t>
  </si>
  <si>
    <t>МГ Вилюйск - Верхневилюйск 89км</t>
  </si>
  <si>
    <t>АГРС с.Верхневилюйск</t>
  </si>
  <si>
    <t>МГ Среднетюнгское ГКМ - Тамалакан</t>
  </si>
  <si>
    <t>Газопровод-отвод к АГРС с. Кюбяинде (Югюлятцы)</t>
  </si>
  <si>
    <t>ГО с.Усун 1км</t>
  </si>
  <si>
    <t>АГРС с.Кюбяинде</t>
  </si>
  <si>
    <t>Газопровод-отвод к АГРС с. Усун</t>
  </si>
  <si>
    <t>УКПГ СТГКМ</t>
  </si>
  <si>
    <t>АГРС с.Усун</t>
  </si>
  <si>
    <t>Газопровод-отвод к АГРС с. Тылгыны</t>
  </si>
  <si>
    <t>ГО с.Усун 5км</t>
  </si>
  <si>
    <t>АГРС с.Тылгыны</t>
  </si>
  <si>
    <t>УДиТГ:</t>
  </si>
  <si>
    <t>Газопровод-отвод к АГРС с. Кюбяинде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</si>
</sst>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000"/>
    <numFmt numFmtId="174" formatCode="0.000"/>
    <numFmt numFmtId="175" formatCode="#,##0.000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4" fontId="0" fillId="0" borderId="10" xfId="0" applyNumberForma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40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181" fontId="40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/>
    </xf>
    <xf numFmtId="0" fontId="1" fillId="34" borderId="0" xfId="0" applyFont="1" applyFill="1" applyAlignment="1">
      <alignment/>
    </xf>
    <xf numFmtId="0" fontId="4" fillId="34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 wrapText="1"/>
    </xf>
    <xf numFmtId="0" fontId="4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40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181" fontId="40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174" fontId="1" fillId="0" borderId="10" xfId="0" applyNumberFormat="1" applyFont="1" applyFill="1" applyBorder="1" applyAlignment="1">
      <alignment horizontal="center"/>
    </xf>
    <xf numFmtId="180" fontId="1" fillId="0" borderId="10" xfId="52" applyNumberFormat="1" applyFont="1" applyFill="1" applyBorder="1" applyAlignment="1">
      <alignment horizontal="center"/>
      <protection/>
    </xf>
    <xf numFmtId="180" fontId="1" fillId="0" borderId="10" xfId="52" applyNumberFormat="1" applyFont="1" applyFill="1" applyBorder="1" applyAlignment="1">
      <alignment horizontal="center" vertical="center"/>
      <protection/>
    </xf>
    <xf numFmtId="180" fontId="1" fillId="0" borderId="10" xfId="52" applyNumberFormat="1" applyFont="1" applyFill="1" applyBorder="1" applyAlignment="1">
      <alignment horizontal="center" vertical="center" wrapText="1"/>
      <protection/>
    </xf>
    <xf numFmtId="180" fontId="40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40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/>
      <protection/>
    </xf>
    <xf numFmtId="181" fontId="40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0" borderId="13" xfId="52" applyFont="1" applyBorder="1" applyAlignment="1">
      <alignment horizontal="left" wrapText="1"/>
      <protection/>
    </xf>
    <xf numFmtId="0" fontId="4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40" fillId="0" borderId="10" xfId="52" applyFont="1" applyBorder="1" applyAlignment="1">
      <alignment horizontal="center" vertical="center" wrapText="1"/>
      <protection/>
    </xf>
    <xf numFmtId="181" fontId="40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center" wrapText="1"/>
      <protection/>
    </xf>
    <xf numFmtId="181" fontId="40" fillId="0" borderId="13" xfId="52" applyNumberFormat="1" applyFont="1" applyBorder="1" applyAlignment="1">
      <alignment horizontal="center" vertical="center" wrapText="1"/>
      <protection/>
    </xf>
    <xf numFmtId="0" fontId="40" fillId="0" borderId="13" xfId="52" applyFont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174" fontId="1" fillId="0" borderId="10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AppData\Local\Microsoft\Windows\Temporary%20Internet%20Files\Content.Outlook\6WM0XYQ5\&#1087;&#1088;&#1086;&#1077;&#1082;&#1090;&#1085;&#1072;&#1103;%20&#1084;&#1086;&#1097;&#1085;&#1086;&#1089;&#1090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AppData\Local\Microsoft\Windows\Temporary%20Internet%20Files\Content.Outlook\6WM0XYQ5\&#1050;&#1086;&#1087;&#1080;&#1103;%20&#1056;&#1072;&#1089;&#1093;&#1086;&#1076;%20&#1075;&#1072;&#1079;&#1072;%20&#1087;&#1086;%20&#1040;&#1043;&#1056;&#1057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60;&#1040;&#1057;%202017%20&#1075;&#1086;&#1076;%20&#1059;&#1044;&#1080;&#1058;&#10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одит."/>
    </sheetNames>
    <sheetDataSet>
      <sheetData sheetId="0">
        <row r="4">
          <cell r="C4">
            <v>4.38</v>
          </cell>
        </row>
        <row r="5">
          <cell r="C5">
            <v>10.95</v>
          </cell>
        </row>
        <row r="6">
          <cell r="C6">
            <v>2</v>
          </cell>
        </row>
        <row r="7">
          <cell r="C7">
            <v>3.65</v>
          </cell>
        </row>
        <row r="13">
          <cell r="C13">
            <v>15.695</v>
          </cell>
        </row>
        <row r="15">
          <cell r="C15">
            <v>50</v>
          </cell>
        </row>
        <row r="18">
          <cell r="C18">
            <v>2</v>
          </cell>
        </row>
        <row r="19">
          <cell r="C19">
            <v>24.4</v>
          </cell>
        </row>
        <row r="20">
          <cell r="C20">
            <v>20</v>
          </cell>
        </row>
        <row r="21">
          <cell r="C21">
            <v>5</v>
          </cell>
        </row>
        <row r="22">
          <cell r="C22">
            <v>98</v>
          </cell>
        </row>
        <row r="24">
          <cell r="C24">
            <v>6</v>
          </cell>
        </row>
        <row r="30">
          <cell r="C30">
            <v>177.5</v>
          </cell>
        </row>
        <row r="31">
          <cell r="C31">
            <v>8</v>
          </cell>
        </row>
        <row r="32">
          <cell r="C32">
            <v>164.25</v>
          </cell>
        </row>
        <row r="33">
          <cell r="C33">
            <v>8</v>
          </cell>
        </row>
        <row r="34">
          <cell r="C34">
            <v>115.9</v>
          </cell>
        </row>
        <row r="35">
          <cell r="C35">
            <v>8.75</v>
          </cell>
        </row>
        <row r="36">
          <cell r="C36">
            <v>8.75</v>
          </cell>
        </row>
        <row r="37">
          <cell r="C37">
            <v>560</v>
          </cell>
        </row>
        <row r="38">
          <cell r="C38">
            <v>528</v>
          </cell>
        </row>
        <row r="39">
          <cell r="C39">
            <v>87.6</v>
          </cell>
        </row>
        <row r="40">
          <cell r="C40">
            <v>528</v>
          </cell>
        </row>
        <row r="41">
          <cell r="C41">
            <v>45.55</v>
          </cell>
        </row>
        <row r="42">
          <cell r="C42">
            <v>427.6</v>
          </cell>
        </row>
        <row r="43">
          <cell r="C43">
            <v>43.8</v>
          </cell>
        </row>
        <row r="44">
          <cell r="C44">
            <v>17.52</v>
          </cell>
        </row>
        <row r="45">
          <cell r="C45">
            <v>43.8</v>
          </cell>
        </row>
        <row r="46">
          <cell r="C46">
            <v>87.6</v>
          </cell>
        </row>
        <row r="47">
          <cell r="C47">
            <v>17.52</v>
          </cell>
        </row>
        <row r="49">
          <cell r="C49">
            <v>19.345</v>
          </cell>
        </row>
        <row r="50">
          <cell r="C50">
            <v>277.5</v>
          </cell>
        </row>
        <row r="51">
          <cell r="C51">
            <v>131.4</v>
          </cell>
        </row>
        <row r="53">
          <cell r="C53">
            <v>394.36644</v>
          </cell>
        </row>
        <row r="55">
          <cell r="C55">
            <v>1.611842105263158</v>
          </cell>
        </row>
        <row r="56">
          <cell r="C56">
            <v>6.943196829590488</v>
          </cell>
        </row>
        <row r="57">
          <cell r="C57">
            <v>13.886393659180976</v>
          </cell>
        </row>
        <row r="58">
          <cell r="C58">
            <v>24.532628797886392</v>
          </cell>
        </row>
        <row r="59">
          <cell r="C59">
            <v>15.275033025099074</v>
          </cell>
        </row>
        <row r="61">
          <cell r="C61">
            <v>372.3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февраль"/>
      <sheetName val="январь"/>
      <sheetName val="итог за 2017 г."/>
    </sheetNames>
    <sheetDataSet>
      <sheetData sheetId="0">
        <row r="20">
          <cell r="F20">
            <v>0.07455199999999998</v>
          </cell>
        </row>
        <row r="21">
          <cell r="F21">
            <v>0.147788</v>
          </cell>
        </row>
        <row r="23">
          <cell r="F23">
            <v>0.087037</v>
          </cell>
        </row>
        <row r="26">
          <cell r="F26">
            <v>0.10089899999999997</v>
          </cell>
        </row>
        <row r="27">
          <cell r="F27">
            <v>0.135599</v>
          </cell>
        </row>
        <row r="28">
          <cell r="F28">
            <v>0.10286399999999996</v>
          </cell>
        </row>
        <row r="29">
          <cell r="F29">
            <v>0</v>
          </cell>
        </row>
        <row r="30">
          <cell r="F30">
            <v>0.08551</v>
          </cell>
        </row>
        <row r="31">
          <cell r="F31">
            <v>0.043349</v>
          </cell>
        </row>
        <row r="32">
          <cell r="F32">
            <v>4.539895</v>
          </cell>
        </row>
        <row r="33">
          <cell r="F33">
            <v>0.260269</v>
          </cell>
        </row>
        <row r="34">
          <cell r="F34">
            <v>0.301878</v>
          </cell>
        </row>
        <row r="35">
          <cell r="F35">
            <v>0.05839100000000001</v>
          </cell>
        </row>
        <row r="36">
          <cell r="F36">
            <v>0.18900199999999998</v>
          </cell>
        </row>
        <row r="38">
          <cell r="F38">
            <v>12.410072000000001</v>
          </cell>
        </row>
        <row r="39">
          <cell r="F39">
            <v>0.274305</v>
          </cell>
        </row>
        <row r="40">
          <cell r="F40">
            <v>0.4460710000000001</v>
          </cell>
        </row>
        <row r="41">
          <cell r="F41">
            <v>0</v>
          </cell>
        </row>
        <row r="42">
          <cell r="F42">
            <v>2.3184309999999995</v>
          </cell>
        </row>
        <row r="43">
          <cell r="F43">
            <v>0.504878</v>
          </cell>
        </row>
        <row r="44">
          <cell r="F44">
            <v>1.267692</v>
          </cell>
        </row>
        <row r="45">
          <cell r="F45">
            <v>0.06817899999999999</v>
          </cell>
        </row>
        <row r="46">
          <cell r="F46">
            <v>0.21345899999999998</v>
          </cell>
        </row>
        <row r="47">
          <cell r="F47">
            <v>2.0638659999999995</v>
          </cell>
        </row>
        <row r="48">
          <cell r="F48">
            <v>0.031</v>
          </cell>
        </row>
        <row r="49">
          <cell r="F49">
            <v>0.023104999999999994</v>
          </cell>
        </row>
        <row r="50">
          <cell r="F50">
            <v>0.0655</v>
          </cell>
        </row>
        <row r="51">
          <cell r="F51">
            <v>0.37762499999999993</v>
          </cell>
        </row>
        <row r="52">
          <cell r="F52">
            <v>0.244023</v>
          </cell>
        </row>
        <row r="53">
          <cell r="F53">
            <v>0.289</v>
          </cell>
        </row>
      </sheetData>
      <sheetData sheetId="1">
        <row r="20">
          <cell r="F20">
            <v>0.09757299999999998</v>
          </cell>
        </row>
        <row r="21">
          <cell r="F21">
            <v>0.20620199999999997</v>
          </cell>
        </row>
        <row r="23">
          <cell r="F23">
            <v>0.11752499999999998</v>
          </cell>
        </row>
        <row r="26">
          <cell r="F26">
            <v>0.14374599999999993</v>
          </cell>
        </row>
        <row r="27">
          <cell r="F27">
            <v>0.19647100000000006</v>
          </cell>
        </row>
        <row r="28">
          <cell r="F28">
            <v>0.142535</v>
          </cell>
        </row>
        <row r="29">
          <cell r="F29">
            <v>0</v>
          </cell>
        </row>
        <row r="30">
          <cell r="F30">
            <v>0.10964299999999999</v>
          </cell>
        </row>
        <row r="31">
          <cell r="F31">
            <v>0.058916</v>
          </cell>
        </row>
        <row r="32">
          <cell r="F32">
            <v>6.48758</v>
          </cell>
        </row>
        <row r="33">
          <cell r="F33">
            <v>0.389527</v>
          </cell>
        </row>
        <row r="34">
          <cell r="F34">
            <v>0.436701</v>
          </cell>
        </row>
        <row r="35">
          <cell r="F35">
            <v>0.081377</v>
          </cell>
        </row>
        <row r="36">
          <cell r="F36">
            <v>0.26657699999999995</v>
          </cell>
        </row>
        <row r="38">
          <cell r="F38">
            <v>13.643926999999998</v>
          </cell>
        </row>
        <row r="39">
          <cell r="F39">
            <v>0.380536</v>
          </cell>
        </row>
        <row r="41">
          <cell r="F41">
            <v>0</v>
          </cell>
        </row>
        <row r="42">
          <cell r="F42">
            <v>3.1543849999999996</v>
          </cell>
        </row>
        <row r="43">
          <cell r="F43">
            <v>0.7594230000000001</v>
          </cell>
        </row>
        <row r="44">
          <cell r="F44">
            <v>1.8209870000000001</v>
          </cell>
        </row>
        <row r="45">
          <cell r="F45">
            <v>0.05416000000000001</v>
          </cell>
        </row>
        <row r="46">
          <cell r="F46">
            <v>0.287082</v>
          </cell>
        </row>
        <row r="47">
          <cell r="F47">
            <v>3.0086900000000005</v>
          </cell>
        </row>
        <row r="48">
          <cell r="F48">
            <v>0.028</v>
          </cell>
        </row>
        <row r="49">
          <cell r="F49">
            <v>0.026716000000000007</v>
          </cell>
        </row>
        <row r="50">
          <cell r="F50">
            <v>0.084</v>
          </cell>
        </row>
        <row r="51">
          <cell r="F51">
            <v>0.5505590000000001</v>
          </cell>
        </row>
        <row r="52">
          <cell r="F52">
            <v>0.34613700000000003</v>
          </cell>
        </row>
        <row r="53">
          <cell r="F53">
            <v>0.38</v>
          </cell>
        </row>
      </sheetData>
      <sheetData sheetId="2">
        <row r="20">
          <cell r="F20">
            <v>0.11905499999999998</v>
          </cell>
        </row>
        <row r="21">
          <cell r="F21">
            <v>0.250731</v>
          </cell>
        </row>
        <row r="23">
          <cell r="F23">
            <v>0.141555</v>
          </cell>
        </row>
        <row r="26">
          <cell r="F26">
            <v>0.17131599999999994</v>
          </cell>
        </row>
        <row r="27">
          <cell r="F27">
            <v>0.23640300000000006</v>
          </cell>
        </row>
        <row r="28">
          <cell r="F28">
            <v>0.17408000000000004</v>
          </cell>
        </row>
        <row r="29">
          <cell r="F29">
            <v>0</v>
          </cell>
        </row>
        <row r="30">
          <cell r="F30">
            <v>0.13240900000000003</v>
          </cell>
        </row>
        <row r="31">
          <cell r="F31">
            <v>0.06993000000000002</v>
          </cell>
        </row>
        <row r="32">
          <cell r="F32">
            <v>8.29735</v>
          </cell>
        </row>
        <row r="33">
          <cell r="F33">
            <v>0.46839000000000003</v>
          </cell>
        </row>
        <row r="34">
          <cell r="F34">
            <v>0.517967</v>
          </cell>
        </row>
        <row r="35">
          <cell r="F35">
            <v>0.09472500000000002</v>
          </cell>
        </row>
        <row r="36">
          <cell r="F36">
            <v>0.32362299999999994</v>
          </cell>
        </row>
        <row r="38">
          <cell r="F38">
            <v>15.689116999999998</v>
          </cell>
        </row>
        <row r="39">
          <cell r="F39">
            <v>0.457184</v>
          </cell>
        </row>
        <row r="41">
          <cell r="F41">
            <v>0</v>
          </cell>
        </row>
        <row r="42">
          <cell r="F42">
            <v>3.8353759999999997</v>
          </cell>
        </row>
        <row r="43">
          <cell r="F43">
            <v>0.9132469999999998</v>
          </cell>
        </row>
        <row r="44">
          <cell r="F44">
            <v>2.176236</v>
          </cell>
        </row>
        <row r="45">
          <cell r="F45">
            <v>0.129182</v>
          </cell>
        </row>
        <row r="46">
          <cell r="F46">
            <v>0.3788779999999999</v>
          </cell>
        </row>
        <row r="47">
          <cell r="F47">
            <v>3.6343989999999993</v>
          </cell>
        </row>
        <row r="48">
          <cell r="F48">
            <v>0.031</v>
          </cell>
        </row>
        <row r="49">
          <cell r="F49">
            <v>0.03132</v>
          </cell>
        </row>
        <row r="50">
          <cell r="F50">
            <v>0.095</v>
          </cell>
        </row>
        <row r="51">
          <cell r="F51">
            <v>0.6540340000000001</v>
          </cell>
        </row>
        <row r="52">
          <cell r="F52">
            <v>0.400037</v>
          </cell>
        </row>
        <row r="53">
          <cell r="F53">
            <v>0.501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7"/>
      <sheetName val="февраль 2017"/>
      <sheetName val="март 2017"/>
      <sheetName val="1 кв.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="80" zoomScaleSheetLayoutView="80" zoomScalePageLayoutView="0" workbookViewId="0" topLeftCell="A37">
      <selection activeCell="B80" sqref="B80:J80"/>
    </sheetView>
  </sheetViews>
  <sheetFormatPr defaultColWidth="9.00390625" defaultRowHeight="12.75"/>
  <cols>
    <col min="1" max="1" width="5.875" style="0" customWidth="1"/>
    <col min="2" max="2" width="41.875" style="0" customWidth="1"/>
    <col min="3" max="3" width="30.875" style="0" customWidth="1"/>
    <col min="4" max="4" width="34.00390625" style="0" customWidth="1"/>
    <col min="5" max="5" width="17.375" style="0" customWidth="1"/>
    <col min="6" max="6" width="16.625" style="0" customWidth="1"/>
    <col min="7" max="7" width="15.375" style="0" customWidth="1"/>
    <col min="8" max="8" width="15.00390625" style="0" customWidth="1"/>
    <col min="9" max="9" width="18.75390625" style="0" customWidth="1"/>
    <col min="10" max="10" width="16.875" style="0" customWidth="1"/>
    <col min="11" max="11" width="9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3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8</v>
      </c>
    </row>
    <row r="6" spans="1:256" ht="16.5">
      <c r="A6" s="23" t="s">
        <v>103</v>
      </c>
      <c r="B6" s="23"/>
      <c r="C6" s="23"/>
      <c r="D6" s="23"/>
      <c r="E6" s="23"/>
      <c r="F6" s="23"/>
      <c r="G6" s="23"/>
      <c r="H6" s="23"/>
      <c r="I6" s="23"/>
      <c r="J6" s="23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6.5">
      <c r="A7" s="23" t="s">
        <v>104</v>
      </c>
      <c r="B7" s="23"/>
      <c r="C7" s="23"/>
      <c r="D7" s="23"/>
      <c r="E7" s="23"/>
      <c r="F7" s="23"/>
      <c r="G7" s="23"/>
      <c r="H7" s="23"/>
      <c r="I7" s="23"/>
      <c r="J7" s="23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10" ht="16.5">
      <c r="A8" s="23" t="s">
        <v>126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3" customFormat="1" ht="135.75" customHeight="1">
      <c r="A10" s="12" t="s">
        <v>0</v>
      </c>
      <c r="B10" s="12" t="s">
        <v>1</v>
      </c>
      <c r="C10" s="12" t="s">
        <v>5</v>
      </c>
      <c r="D10" s="12" t="s">
        <v>4</v>
      </c>
      <c r="E10" s="12" t="s">
        <v>10</v>
      </c>
      <c r="F10" s="12" t="s">
        <v>11</v>
      </c>
      <c r="G10" s="12" t="s">
        <v>9</v>
      </c>
      <c r="H10" s="12" t="s">
        <v>12</v>
      </c>
      <c r="I10" s="12" t="s">
        <v>13</v>
      </c>
      <c r="J10" s="12" t="s">
        <v>2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9.5" customHeight="1">
      <c r="A12" s="39"/>
      <c r="B12" s="40" t="s">
        <v>130</v>
      </c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6">
        <v>1</v>
      </c>
      <c r="B13" s="18" t="s">
        <v>121</v>
      </c>
      <c r="C13" s="2"/>
      <c r="D13" s="2"/>
      <c r="E13" s="21">
        <v>1310.36</v>
      </c>
      <c r="F13" s="21">
        <v>1310.36</v>
      </c>
      <c r="G13" s="11" t="s">
        <v>102</v>
      </c>
      <c r="H13" s="11" t="s">
        <v>102</v>
      </c>
      <c r="I13" s="11" t="s">
        <v>102</v>
      </c>
      <c r="J13" s="22">
        <f>(920+710+1200+960+510+1200)/12-(219276.45/1000)</f>
        <v>239.0568833333333</v>
      </c>
    </row>
    <row r="14" spans="1:10" ht="12.75">
      <c r="A14" s="8">
        <v>2</v>
      </c>
      <c r="B14" s="7" t="s">
        <v>14</v>
      </c>
      <c r="C14" s="9" t="s">
        <v>49</v>
      </c>
      <c r="D14" s="9" t="s">
        <v>50</v>
      </c>
      <c r="E14" s="21">
        <v>1310.36</v>
      </c>
      <c r="F14" s="21">
        <v>1310.36</v>
      </c>
      <c r="G14" s="11" t="s">
        <v>102</v>
      </c>
      <c r="H14" s="11" t="s">
        <v>102</v>
      </c>
      <c r="I14" s="11" t="s">
        <v>102</v>
      </c>
      <c r="J14" s="10">
        <f>'[1]проектная производит.'!$C$4/12-'[2]январь'!$F$20</f>
        <v>0.24594500000000002</v>
      </c>
    </row>
    <row r="15" spans="1:10" ht="12.75">
      <c r="A15" s="6">
        <v>3</v>
      </c>
      <c r="B15" s="7" t="s">
        <v>15</v>
      </c>
      <c r="C15" s="9" t="s">
        <v>51</v>
      </c>
      <c r="D15" s="9" t="s">
        <v>52</v>
      </c>
      <c r="E15" s="21">
        <v>1310.36</v>
      </c>
      <c r="F15" s="21">
        <v>1310.36</v>
      </c>
      <c r="G15" s="11" t="s">
        <v>102</v>
      </c>
      <c r="H15" s="11" t="s">
        <v>102</v>
      </c>
      <c r="I15" s="11" t="s">
        <v>102</v>
      </c>
      <c r="J15" s="10">
        <f>'[1]проектная производит.'!$C$5/12-'[2]январь'!$F$21</f>
        <v>0.661769</v>
      </c>
    </row>
    <row r="16" spans="1:10" ht="12.75">
      <c r="A16" s="8">
        <v>4</v>
      </c>
      <c r="B16" s="7" t="s">
        <v>16</v>
      </c>
      <c r="C16" s="9" t="s">
        <v>51</v>
      </c>
      <c r="D16" s="9" t="s">
        <v>53</v>
      </c>
      <c r="E16" s="21">
        <v>1310.36</v>
      </c>
      <c r="F16" s="21">
        <v>1310.36</v>
      </c>
      <c r="G16" s="11" t="s">
        <v>102</v>
      </c>
      <c r="H16" s="11" t="s">
        <v>102</v>
      </c>
      <c r="I16" s="11" t="s">
        <v>102</v>
      </c>
      <c r="J16" s="10">
        <v>0</v>
      </c>
    </row>
    <row r="17" spans="1:10" ht="12.75">
      <c r="A17" s="6">
        <v>5</v>
      </c>
      <c r="B17" s="7" t="s">
        <v>17</v>
      </c>
      <c r="C17" s="9" t="s">
        <v>51</v>
      </c>
      <c r="D17" s="9" t="s">
        <v>54</v>
      </c>
      <c r="E17" s="21">
        <v>1310.36</v>
      </c>
      <c r="F17" s="21">
        <v>1310.36</v>
      </c>
      <c r="G17" s="11" t="s">
        <v>102</v>
      </c>
      <c r="H17" s="11" t="s">
        <v>102</v>
      </c>
      <c r="I17" s="11" t="s">
        <v>102</v>
      </c>
      <c r="J17" s="10">
        <f>'[1]проектная производит.'!$C$7/12-'[2]январь'!$F$23</f>
        <v>0.16261166666666665</v>
      </c>
    </row>
    <row r="18" spans="1:10" ht="12.75">
      <c r="A18" s="8">
        <v>6</v>
      </c>
      <c r="B18" s="7" t="s">
        <v>18</v>
      </c>
      <c r="C18" s="9" t="s">
        <v>55</v>
      </c>
      <c r="D18" s="9" t="s">
        <v>56</v>
      </c>
      <c r="E18" s="21">
        <v>1310.36</v>
      </c>
      <c r="F18" s="21">
        <v>1310.36</v>
      </c>
      <c r="G18" s="11" t="s">
        <v>102</v>
      </c>
      <c r="H18" s="11" t="s">
        <v>102</v>
      </c>
      <c r="I18" s="11" t="s">
        <v>102</v>
      </c>
      <c r="J18" s="22">
        <v>0</v>
      </c>
    </row>
    <row r="19" spans="1:10" ht="12.75">
      <c r="A19" s="6">
        <v>7</v>
      </c>
      <c r="B19" s="7" t="s">
        <v>19</v>
      </c>
      <c r="C19" s="9" t="s">
        <v>58</v>
      </c>
      <c r="D19" s="9" t="s">
        <v>59</v>
      </c>
      <c r="E19" s="21">
        <v>1310.36</v>
      </c>
      <c r="F19" s="21">
        <v>1310.36</v>
      </c>
      <c r="G19" s="11" t="s">
        <v>102</v>
      </c>
      <c r="H19" s="11" t="s">
        <v>102</v>
      </c>
      <c r="I19" s="11" t="s">
        <v>102</v>
      </c>
      <c r="J19" s="22">
        <f>'[1]проектная производит.'!$C$13/12-'[2]январь'!$F$26</f>
        <v>1.1366006666666666</v>
      </c>
    </row>
    <row r="20" spans="1:10" ht="12.75">
      <c r="A20" s="8">
        <v>8</v>
      </c>
      <c r="B20" s="7" t="s">
        <v>20</v>
      </c>
      <c r="C20" s="9" t="s">
        <v>60</v>
      </c>
      <c r="D20" s="9" t="s">
        <v>61</v>
      </c>
      <c r="E20" s="21">
        <v>1310.36</v>
      </c>
      <c r="F20" s="21">
        <v>1310.36</v>
      </c>
      <c r="G20" s="11" t="s">
        <v>102</v>
      </c>
      <c r="H20" s="11" t="s">
        <v>102</v>
      </c>
      <c r="I20" s="11" t="s">
        <v>102</v>
      </c>
      <c r="J20" s="22">
        <f>'[1]проектная производит.'!$C$15/12-'[2]январь'!$F$30</f>
        <v>4.034257666666667</v>
      </c>
    </row>
    <row r="21" spans="1:10" ht="12.75">
      <c r="A21" s="6">
        <v>9</v>
      </c>
      <c r="B21" s="7" t="s">
        <v>21</v>
      </c>
      <c r="C21" s="9" t="s">
        <v>62</v>
      </c>
      <c r="D21" s="9" t="s">
        <v>63</v>
      </c>
      <c r="E21" s="21">
        <v>1310.36</v>
      </c>
      <c r="F21" s="21">
        <v>1310.36</v>
      </c>
      <c r="G21" s="11" t="s">
        <v>102</v>
      </c>
      <c r="H21" s="11" t="s">
        <v>102</v>
      </c>
      <c r="I21" s="11" t="s">
        <v>102</v>
      </c>
      <c r="J21" s="22">
        <f>'[1]проектная производит.'!$C$61/12-'[2]январь'!$F$32</f>
        <v>22.727650000000004</v>
      </c>
    </row>
    <row r="22" spans="1:10" ht="12.75">
      <c r="A22" s="8">
        <v>10</v>
      </c>
      <c r="B22" s="7" t="s">
        <v>22</v>
      </c>
      <c r="C22" s="9" t="s">
        <v>64</v>
      </c>
      <c r="D22" s="9" t="s">
        <v>65</v>
      </c>
      <c r="E22" s="21">
        <v>1310.36</v>
      </c>
      <c r="F22" s="21">
        <v>1310.36</v>
      </c>
      <c r="G22" s="11" t="s">
        <v>102</v>
      </c>
      <c r="H22" s="11" t="s">
        <v>102</v>
      </c>
      <c r="I22" s="11" t="s">
        <v>102</v>
      </c>
      <c r="J22" s="22">
        <f>'[1]проектная производит.'!$C$18/12-'[2]январь'!$F$31</f>
        <v>0.09673666666666664</v>
      </c>
    </row>
    <row r="23" spans="1:10" ht="12.75">
      <c r="A23" s="6">
        <v>11</v>
      </c>
      <c r="B23" s="18" t="s">
        <v>23</v>
      </c>
      <c r="C23" s="9" t="s">
        <v>66</v>
      </c>
      <c r="D23" s="9" t="s">
        <v>125</v>
      </c>
      <c r="E23" s="21">
        <v>1310.36</v>
      </c>
      <c r="F23" s="21">
        <v>1310.36</v>
      </c>
      <c r="G23" s="11" t="s">
        <v>102</v>
      </c>
      <c r="H23" s="11" t="s">
        <v>102</v>
      </c>
      <c r="I23" s="11" t="s">
        <v>102</v>
      </c>
      <c r="J23" s="22">
        <f>'[1]проектная производит.'!$C$19/12-'[2]январь'!$F$34-'[2]январь'!$F$33</f>
        <v>1.046976333333333</v>
      </c>
    </row>
    <row r="24" spans="1:10" ht="12.75">
      <c r="A24" s="8">
        <v>12</v>
      </c>
      <c r="B24" s="19" t="s">
        <v>24</v>
      </c>
      <c r="C24" s="9" t="s">
        <v>68</v>
      </c>
      <c r="D24" s="9" t="s">
        <v>69</v>
      </c>
      <c r="E24" s="21">
        <v>1310.36</v>
      </c>
      <c r="F24" s="21">
        <v>1310.36</v>
      </c>
      <c r="G24" s="11" t="s">
        <v>102</v>
      </c>
      <c r="H24" s="11" t="s">
        <v>102</v>
      </c>
      <c r="I24" s="11" t="s">
        <v>102</v>
      </c>
      <c r="J24" s="22">
        <f>'[1]проектная производит.'!$C$20/12-'[2]январь'!$F$33</f>
        <v>1.1982766666666667</v>
      </c>
    </row>
    <row r="25" spans="1:10" ht="12.75">
      <c r="A25" s="6">
        <v>13</v>
      </c>
      <c r="B25" s="19" t="s">
        <v>25</v>
      </c>
      <c r="C25" s="9" t="s">
        <v>68</v>
      </c>
      <c r="D25" s="9" t="s">
        <v>70</v>
      </c>
      <c r="E25" s="21">
        <v>1310.36</v>
      </c>
      <c r="F25" s="21">
        <v>1310.36</v>
      </c>
      <c r="G25" s="11" t="s">
        <v>102</v>
      </c>
      <c r="H25" s="11" t="s">
        <v>102</v>
      </c>
      <c r="I25" s="11" t="s">
        <v>102</v>
      </c>
      <c r="J25" s="22">
        <v>0</v>
      </c>
    </row>
    <row r="26" spans="1:10" ht="12.75">
      <c r="A26" s="8">
        <v>14</v>
      </c>
      <c r="B26" s="7" t="s">
        <v>26</v>
      </c>
      <c r="C26" s="9" t="s">
        <v>71</v>
      </c>
      <c r="D26" s="9" t="s">
        <v>72</v>
      </c>
      <c r="E26" s="21">
        <v>1310.36</v>
      </c>
      <c r="F26" s="21">
        <v>1310.36</v>
      </c>
      <c r="G26" s="11" t="s">
        <v>102</v>
      </c>
      <c r="H26" s="11" t="s">
        <v>102</v>
      </c>
      <c r="I26" s="11" t="s">
        <v>102</v>
      </c>
      <c r="J26" s="22">
        <f>'[1]проектная производит.'!$C$22/12-'[2]январь'!$F$35</f>
        <v>8.071941666666666</v>
      </c>
    </row>
    <row r="27" spans="1:10" ht="12.75">
      <c r="A27" s="6">
        <v>15</v>
      </c>
      <c r="B27" s="7" t="s">
        <v>27</v>
      </c>
      <c r="C27" s="9" t="s">
        <v>73</v>
      </c>
      <c r="D27" s="9" t="s">
        <v>74</v>
      </c>
      <c r="E27" s="21">
        <v>1310.36</v>
      </c>
      <c r="F27" s="21">
        <v>1310.36</v>
      </c>
      <c r="G27" s="11" t="s">
        <v>102</v>
      </c>
      <c r="H27" s="11" t="s">
        <v>102</v>
      </c>
      <c r="I27" s="11" t="s">
        <v>102</v>
      </c>
      <c r="J27" s="22">
        <v>0</v>
      </c>
    </row>
    <row r="28" spans="1:10" ht="12.75">
      <c r="A28" s="8">
        <v>16</v>
      </c>
      <c r="B28" s="18" t="s">
        <v>28</v>
      </c>
      <c r="C28" s="9" t="s">
        <v>75</v>
      </c>
      <c r="D28" s="9" t="s">
        <v>76</v>
      </c>
      <c r="E28" s="21">
        <v>1310.36</v>
      </c>
      <c r="F28" s="21">
        <v>1310.36</v>
      </c>
      <c r="G28" s="11" t="s">
        <v>102</v>
      </c>
      <c r="H28" s="11" t="s">
        <v>102</v>
      </c>
      <c r="I28" s="11" t="s">
        <v>102</v>
      </c>
      <c r="J28" s="22">
        <f>(150+170)/12-'[2]январь'!$F$38</f>
        <v>10.97754966666667</v>
      </c>
    </row>
    <row r="29" spans="1:10" ht="12.75">
      <c r="A29" s="6">
        <v>17</v>
      </c>
      <c r="B29" s="7" t="s">
        <v>29</v>
      </c>
      <c r="C29" s="9" t="s">
        <v>77</v>
      </c>
      <c r="D29" s="9" t="s">
        <v>78</v>
      </c>
      <c r="E29" s="21">
        <v>1310.36</v>
      </c>
      <c r="F29" s="21">
        <v>1310.36</v>
      </c>
      <c r="G29" s="11" t="s">
        <v>102</v>
      </c>
      <c r="H29" s="11" t="s">
        <v>102</v>
      </c>
      <c r="I29" s="11" t="s">
        <v>102</v>
      </c>
      <c r="J29" s="22">
        <v>0</v>
      </c>
    </row>
    <row r="30" spans="1:10" ht="12.75">
      <c r="A30" s="8">
        <v>18</v>
      </c>
      <c r="B30" s="18" t="s">
        <v>30</v>
      </c>
      <c r="C30" s="9" t="s">
        <v>77</v>
      </c>
      <c r="D30" s="9" t="s">
        <v>79</v>
      </c>
      <c r="E30" s="21">
        <v>1310.36</v>
      </c>
      <c r="F30" s="21">
        <v>1310.36</v>
      </c>
      <c r="G30" s="11" t="s">
        <v>102</v>
      </c>
      <c r="H30" s="11" t="s">
        <v>102</v>
      </c>
      <c r="I30" s="11" t="s">
        <v>102</v>
      </c>
      <c r="J30" s="22">
        <f>'[1]проектная производит.'!$C$30/12-'[2]январь'!$F$39</f>
        <v>14.334482666666666</v>
      </c>
    </row>
    <row r="31" spans="1:10" ht="12.75">
      <c r="A31" s="6">
        <v>19</v>
      </c>
      <c r="B31" s="7" t="s">
        <v>31</v>
      </c>
      <c r="C31" s="9" t="s">
        <v>77</v>
      </c>
      <c r="D31" s="9" t="s">
        <v>80</v>
      </c>
      <c r="E31" s="21">
        <v>1310.36</v>
      </c>
      <c r="F31" s="21">
        <v>1310.36</v>
      </c>
      <c r="G31" s="11" t="s">
        <v>102</v>
      </c>
      <c r="H31" s="11" t="s">
        <v>102</v>
      </c>
      <c r="I31" s="11" t="s">
        <v>102</v>
      </c>
      <c r="J31" s="10">
        <f>'[1]проектная производит.'!$C$31/12-'[2]январь'!$F$39</f>
        <v>0.20948266666666665</v>
      </c>
    </row>
    <row r="32" spans="1:10" ht="12.75">
      <c r="A32" s="8">
        <v>20</v>
      </c>
      <c r="B32" s="18" t="s">
        <v>32</v>
      </c>
      <c r="C32" s="9" t="s">
        <v>77</v>
      </c>
      <c r="D32" s="9" t="s">
        <v>81</v>
      </c>
      <c r="E32" s="21">
        <v>1310.36</v>
      </c>
      <c r="F32" s="21">
        <v>1310.36</v>
      </c>
      <c r="G32" s="11" t="s">
        <v>102</v>
      </c>
      <c r="H32" s="11" t="s">
        <v>102</v>
      </c>
      <c r="I32" s="11" t="s">
        <v>102</v>
      </c>
      <c r="J32" s="22">
        <f>'[1]проектная производит.'!$C$32/12-'[2]январь'!$F$36</f>
        <v>13.363877</v>
      </c>
    </row>
    <row r="33" spans="1:10" ht="12.75">
      <c r="A33" s="6">
        <v>21</v>
      </c>
      <c r="B33" s="7" t="s">
        <v>33</v>
      </c>
      <c r="C33" s="9" t="s">
        <v>32</v>
      </c>
      <c r="D33" s="9" t="s">
        <v>82</v>
      </c>
      <c r="E33" s="21">
        <v>1310.36</v>
      </c>
      <c r="F33" s="21">
        <v>1310.36</v>
      </c>
      <c r="G33" s="11" t="s">
        <v>102</v>
      </c>
      <c r="H33" s="11" t="s">
        <v>102</v>
      </c>
      <c r="I33" s="11" t="s">
        <v>102</v>
      </c>
      <c r="J33" s="10">
        <f>'[1]проектная производит.'!$C$33/12-'[2]январь'!$F$36</f>
        <v>0.3430436666666667</v>
      </c>
    </row>
    <row r="34" spans="1:10" ht="12.75">
      <c r="A34" s="8">
        <v>22</v>
      </c>
      <c r="B34" s="18" t="s">
        <v>34</v>
      </c>
      <c r="C34" s="9" t="s">
        <v>83</v>
      </c>
      <c r="D34" s="9" t="s">
        <v>122</v>
      </c>
      <c r="E34" s="21">
        <v>1310.36</v>
      </c>
      <c r="F34" s="21">
        <v>1310.36</v>
      </c>
      <c r="G34" s="11" t="s">
        <v>102</v>
      </c>
      <c r="H34" s="11" t="s">
        <v>102</v>
      </c>
      <c r="I34" s="11" t="s">
        <v>102</v>
      </c>
      <c r="J34" s="22">
        <f>'[1]проектная производит.'!$C$34/12-'[2]январь'!$F$27-'[2]январь'!$F$28-'[2]январь'!$F$29</f>
        <v>9.247850333333334</v>
      </c>
    </row>
    <row r="35" spans="1:10" ht="12.75">
      <c r="A35" s="6">
        <v>23</v>
      </c>
      <c r="B35" s="7" t="s">
        <v>35</v>
      </c>
      <c r="C35" s="9" t="s">
        <v>84</v>
      </c>
      <c r="D35" s="9" t="s">
        <v>85</v>
      </c>
      <c r="E35" s="21">
        <v>1310.36</v>
      </c>
      <c r="F35" s="21">
        <v>1310.36</v>
      </c>
      <c r="G35" s="11" t="s">
        <v>102</v>
      </c>
      <c r="H35" s="11" t="s">
        <v>102</v>
      </c>
      <c r="I35" s="11" t="s">
        <v>102</v>
      </c>
      <c r="J35" s="10">
        <f>'[1]проектная производит.'!$C$35/12-'[2]январь'!$F$27</f>
        <v>0.4927636666666666</v>
      </c>
    </row>
    <row r="36" spans="1:10" ht="12.75">
      <c r="A36" s="8">
        <v>24</v>
      </c>
      <c r="B36" s="7" t="s">
        <v>36</v>
      </c>
      <c r="C36" s="9" t="s">
        <v>84</v>
      </c>
      <c r="D36" s="9" t="s">
        <v>86</v>
      </c>
      <c r="E36" s="21">
        <v>1310.36</v>
      </c>
      <c r="F36" s="21">
        <v>1310.36</v>
      </c>
      <c r="G36" s="11" t="s">
        <v>102</v>
      </c>
      <c r="H36" s="11" t="s">
        <v>102</v>
      </c>
      <c r="I36" s="11" t="s">
        <v>102</v>
      </c>
      <c r="J36" s="22">
        <f>'[1]проектная производит.'!$C$36/12-'[2]январь'!$F$28</f>
        <v>0.5550866666666666</v>
      </c>
    </row>
    <row r="37" spans="1:10" ht="12.75">
      <c r="A37" s="6">
        <v>25</v>
      </c>
      <c r="B37" s="7" t="s">
        <v>110</v>
      </c>
      <c r="C37" s="9" t="s">
        <v>84</v>
      </c>
      <c r="D37" s="7" t="s">
        <v>111</v>
      </c>
      <c r="E37" s="21">
        <v>1310.36</v>
      </c>
      <c r="F37" s="21">
        <v>1310.36</v>
      </c>
      <c r="G37" s="11" t="s">
        <v>102</v>
      </c>
      <c r="H37" s="11" t="s">
        <v>102</v>
      </c>
      <c r="I37" s="11" t="s">
        <v>102</v>
      </c>
      <c r="J37" s="22">
        <f>'[1]проектная производит.'!$C$55/12-'[2]январь'!$F$29</f>
        <v>0.1343201754385965</v>
      </c>
    </row>
    <row r="38" spans="1:10" ht="12.75">
      <c r="A38" s="8">
        <v>26</v>
      </c>
      <c r="B38" s="7" t="s">
        <v>37</v>
      </c>
      <c r="C38" s="9" t="s">
        <v>87</v>
      </c>
      <c r="D38" s="9" t="s">
        <v>88</v>
      </c>
      <c r="E38" s="21">
        <v>1310.36</v>
      </c>
      <c r="F38" s="21">
        <v>1310.36</v>
      </c>
      <c r="G38" s="11" t="s">
        <v>102</v>
      </c>
      <c r="H38" s="11" t="s">
        <v>102</v>
      </c>
      <c r="I38" s="11" t="s">
        <v>102</v>
      </c>
      <c r="J38" s="22">
        <f>'[1]проектная производит.'!$C$37/12-'[2]январь'!$F$41</f>
        <v>46.666666666666664</v>
      </c>
    </row>
    <row r="39" spans="1:10" ht="12.75">
      <c r="A39" s="6">
        <v>27</v>
      </c>
      <c r="B39" s="18" t="s">
        <v>38</v>
      </c>
      <c r="C39" s="9" t="s">
        <v>57</v>
      </c>
      <c r="D39" s="9" t="s">
        <v>89</v>
      </c>
      <c r="E39" s="21">
        <v>1310.36</v>
      </c>
      <c r="F39" s="21">
        <v>1310.36</v>
      </c>
      <c r="G39" s="11" t="s">
        <v>102</v>
      </c>
      <c r="H39" s="11" t="s">
        <v>102</v>
      </c>
      <c r="I39" s="11" t="s">
        <v>102</v>
      </c>
      <c r="J39" s="22">
        <f>'[1]проектная производит.'!$C$38/12-'[2]январь'!$F$42</f>
        <v>40.164624</v>
      </c>
    </row>
    <row r="40" spans="1:10" ht="12.75">
      <c r="A40" s="8">
        <v>28</v>
      </c>
      <c r="B40" s="7" t="s">
        <v>39</v>
      </c>
      <c r="C40" s="9" t="s">
        <v>90</v>
      </c>
      <c r="D40" s="9" t="s">
        <v>91</v>
      </c>
      <c r="E40" s="21">
        <v>1310.36</v>
      </c>
      <c r="F40" s="21">
        <v>1310.36</v>
      </c>
      <c r="G40" s="11" t="s">
        <v>102</v>
      </c>
      <c r="H40" s="11" t="s">
        <v>102</v>
      </c>
      <c r="I40" s="11" t="s">
        <v>102</v>
      </c>
      <c r="J40" s="22">
        <f>'[1]проектная производит.'!$C$39/12-'[2]январь'!$F$42</f>
        <v>3.464624</v>
      </c>
    </row>
    <row r="41" spans="1:10" ht="12.75">
      <c r="A41" s="6">
        <v>29</v>
      </c>
      <c r="B41" s="20" t="s">
        <v>40</v>
      </c>
      <c r="C41" s="9" t="s">
        <v>90</v>
      </c>
      <c r="D41" s="9" t="s">
        <v>41</v>
      </c>
      <c r="E41" s="21">
        <v>1310.36</v>
      </c>
      <c r="F41" s="21">
        <v>1310.36</v>
      </c>
      <c r="G41" s="11" t="s">
        <v>102</v>
      </c>
      <c r="H41" s="11" t="s">
        <v>102</v>
      </c>
      <c r="I41" s="11" t="s">
        <v>102</v>
      </c>
      <c r="J41" s="22">
        <f>'[1]проектная производит.'!$C$40/12-'[2]январь'!$F$43-'[2]январь'!$F$44-'[2]январь'!$F$45-'[2]январь'!$F$46-'[2]январь'!$F$47-'[2]январь'!$F$48-'[2]январь'!$F$49-'[2]январь'!$F$50-'[2]январь'!$F$51-'[2]январь'!$F$52-'[2]январь'!$F$53</f>
        <v>35.055667</v>
      </c>
    </row>
    <row r="42" spans="1:10" ht="12.75">
      <c r="A42" s="8">
        <v>30</v>
      </c>
      <c r="B42" s="18" t="s">
        <v>41</v>
      </c>
      <c r="C42" s="9" t="s">
        <v>92</v>
      </c>
      <c r="D42" s="9" t="s">
        <v>93</v>
      </c>
      <c r="E42" s="21">
        <v>1310.36</v>
      </c>
      <c r="F42" s="21">
        <v>1310.36</v>
      </c>
      <c r="G42" s="11" t="s">
        <v>102</v>
      </c>
      <c r="H42" s="11" t="s">
        <v>102</v>
      </c>
      <c r="I42" s="11" t="s">
        <v>102</v>
      </c>
      <c r="J42" s="22">
        <f>'[1]проектная производит.'!$C$41/12-'[2]январь'!$F$47</f>
        <v>0.16143433333333368</v>
      </c>
    </row>
    <row r="43" spans="1:10" ht="12.75">
      <c r="A43" s="6">
        <v>31</v>
      </c>
      <c r="B43" s="7" t="s">
        <v>42</v>
      </c>
      <c r="C43" s="9" t="s">
        <v>41</v>
      </c>
      <c r="D43" s="9" t="s">
        <v>94</v>
      </c>
      <c r="E43" s="21">
        <v>1310.36</v>
      </c>
      <c r="F43" s="21">
        <v>1310.36</v>
      </c>
      <c r="G43" s="11" t="s">
        <v>102</v>
      </c>
      <c r="H43" s="11" t="s">
        <v>102</v>
      </c>
      <c r="I43" s="11" t="s">
        <v>102</v>
      </c>
      <c r="J43" s="22">
        <f>'[1]проектная производит.'!$C$43/12-'[2]январь'!$F$43</f>
        <v>2.736753</v>
      </c>
    </row>
    <row r="44" spans="1:10" ht="12.75">
      <c r="A44" s="8">
        <v>32</v>
      </c>
      <c r="B44" s="7" t="s">
        <v>43</v>
      </c>
      <c r="C44" s="9" t="s">
        <v>41</v>
      </c>
      <c r="D44" s="9" t="s">
        <v>95</v>
      </c>
      <c r="E44" s="21">
        <v>1310.36</v>
      </c>
      <c r="F44" s="21">
        <v>1310.36</v>
      </c>
      <c r="G44" s="11" t="s">
        <v>102</v>
      </c>
      <c r="H44" s="11" t="s">
        <v>102</v>
      </c>
      <c r="I44" s="11" t="s">
        <v>102</v>
      </c>
      <c r="J44" s="22">
        <f>'[1]проектная производит.'!$C$44/12-'[2]январь'!$F$46</f>
        <v>1.0811220000000001</v>
      </c>
    </row>
    <row r="45" spans="1:10" ht="12.75">
      <c r="A45" s="6">
        <v>33</v>
      </c>
      <c r="B45" s="7" t="s">
        <v>44</v>
      </c>
      <c r="C45" s="14" t="s">
        <v>41</v>
      </c>
      <c r="D45" s="14" t="s">
        <v>96</v>
      </c>
      <c r="E45" s="21">
        <v>1310.36</v>
      </c>
      <c r="F45" s="21">
        <v>1310.36</v>
      </c>
      <c r="G45" s="11" t="s">
        <v>102</v>
      </c>
      <c r="H45" s="11" t="s">
        <v>102</v>
      </c>
      <c r="I45" s="11" t="s">
        <v>102</v>
      </c>
      <c r="J45" s="22">
        <f>'[1]проектная производит.'!$C$45/12-'[2]январь'!$F$44</f>
        <v>1.473764</v>
      </c>
    </row>
    <row r="46" spans="1:10" ht="12.75">
      <c r="A46" s="8">
        <v>34</v>
      </c>
      <c r="B46" s="7" t="s">
        <v>120</v>
      </c>
      <c r="C46" s="14" t="s">
        <v>41</v>
      </c>
      <c r="D46" s="14" t="s">
        <v>124</v>
      </c>
      <c r="E46" s="21">
        <v>1310.36</v>
      </c>
      <c r="F46" s="21">
        <v>1310.36</v>
      </c>
      <c r="G46" s="11" t="s">
        <v>102</v>
      </c>
      <c r="H46" s="11" t="s">
        <v>102</v>
      </c>
      <c r="I46" s="11" t="s">
        <v>102</v>
      </c>
      <c r="J46" s="22">
        <f>'[1]проектная производит.'!$C$59/12-'[2]январь'!$F$45</f>
        <v>1.1437374187582563</v>
      </c>
    </row>
    <row r="47" spans="1:10" ht="12.75">
      <c r="A47" s="6">
        <v>35</v>
      </c>
      <c r="B47" s="7" t="s">
        <v>45</v>
      </c>
      <c r="C47" s="9" t="s">
        <v>41</v>
      </c>
      <c r="D47" s="9" t="s">
        <v>97</v>
      </c>
      <c r="E47" s="21">
        <v>1310.36</v>
      </c>
      <c r="F47" s="21">
        <v>1310.36</v>
      </c>
      <c r="G47" s="11" t="s">
        <v>102</v>
      </c>
      <c r="H47" s="11" t="s">
        <v>102</v>
      </c>
      <c r="I47" s="11" t="s">
        <v>102</v>
      </c>
      <c r="J47" s="22">
        <f>'[1]проектная производит.'!$C$46/12-'[2]январь'!$F$47</f>
        <v>3.6656010000000006</v>
      </c>
    </row>
    <row r="48" spans="1:10" ht="12.75">
      <c r="A48" s="8">
        <v>36</v>
      </c>
      <c r="B48" s="18" t="s">
        <v>112</v>
      </c>
      <c r="C48" s="9" t="s">
        <v>41</v>
      </c>
      <c r="D48" s="9" t="s">
        <v>109</v>
      </c>
      <c r="E48" s="21">
        <v>1310.36</v>
      </c>
      <c r="F48" s="21">
        <v>1310.36</v>
      </c>
      <c r="G48" s="11" t="s">
        <v>102</v>
      </c>
      <c r="H48" s="11" t="s">
        <v>102</v>
      </c>
      <c r="I48" s="11" t="s">
        <v>102</v>
      </c>
      <c r="J48" s="22">
        <f>'[1]проектная производит.'!$C$42/12-'[2]январь'!$F$52-'[2]январь'!$F$53</f>
        <v>34.73229633333334</v>
      </c>
    </row>
    <row r="49" spans="1:10" ht="12.75">
      <c r="A49" s="6">
        <v>37</v>
      </c>
      <c r="B49" s="7" t="s">
        <v>46</v>
      </c>
      <c r="C49" s="9" t="s">
        <v>106</v>
      </c>
      <c r="D49" s="9" t="s">
        <v>98</v>
      </c>
      <c r="E49" s="21">
        <v>1310.36</v>
      </c>
      <c r="F49" s="21">
        <v>1310.36</v>
      </c>
      <c r="G49" s="11" t="s">
        <v>102</v>
      </c>
      <c r="H49" s="11" t="s">
        <v>102</v>
      </c>
      <c r="I49" s="11" t="s">
        <v>102</v>
      </c>
      <c r="J49" s="22">
        <f>'[1]проектная производит.'!$C$47/12-'[2]январь'!$F$52</f>
        <v>1.059963</v>
      </c>
    </row>
    <row r="50" spans="1:10" ht="12.75">
      <c r="A50" s="8">
        <v>38</v>
      </c>
      <c r="B50" s="7" t="s">
        <v>105</v>
      </c>
      <c r="C50" s="9" t="s">
        <v>106</v>
      </c>
      <c r="D50" s="9" t="s">
        <v>107</v>
      </c>
      <c r="E50" s="21">
        <v>1310.36</v>
      </c>
      <c r="F50" s="21">
        <v>1310.36</v>
      </c>
      <c r="G50" s="11" t="s">
        <v>102</v>
      </c>
      <c r="H50" s="11" t="s">
        <v>102</v>
      </c>
      <c r="I50" s="11" t="s">
        <v>102</v>
      </c>
      <c r="J50" s="22">
        <f>'[1]проектная производит.'!$C$51/12-'[2]январь'!$F$53</f>
        <v>10.449000000000002</v>
      </c>
    </row>
    <row r="51" spans="1:10" ht="12.75" customHeight="1">
      <c r="A51" s="6">
        <v>39</v>
      </c>
      <c r="B51" s="15" t="s">
        <v>113</v>
      </c>
      <c r="C51" s="9" t="s">
        <v>41</v>
      </c>
      <c r="D51" s="9" t="s">
        <v>123</v>
      </c>
      <c r="E51" s="21">
        <v>1310.36</v>
      </c>
      <c r="F51" s="21">
        <v>1310.36</v>
      </c>
      <c r="G51" s="11" t="s">
        <v>102</v>
      </c>
      <c r="H51" s="11" t="s">
        <v>102</v>
      </c>
      <c r="I51" s="11" t="s">
        <v>102</v>
      </c>
      <c r="J51" s="22">
        <f>'[1]проектная производит.'!$C$50/12-'[2]январь'!$F$51-'[2]январь'!$F$49-'[2]январь'!$F$48-'[2]январь'!$F$50</f>
        <v>22.313646000000002</v>
      </c>
    </row>
    <row r="52" spans="1:10" ht="12.75" customHeight="1">
      <c r="A52" s="8">
        <v>40</v>
      </c>
      <c r="B52" s="7" t="s">
        <v>47</v>
      </c>
      <c r="C52" s="16" t="s">
        <v>113</v>
      </c>
      <c r="D52" s="9" t="s">
        <v>99</v>
      </c>
      <c r="E52" s="21">
        <v>1310.36</v>
      </c>
      <c r="F52" s="21">
        <v>1310.36</v>
      </c>
      <c r="G52" s="11" t="s">
        <v>102</v>
      </c>
      <c r="H52" s="11" t="s">
        <v>102</v>
      </c>
      <c r="I52" s="11" t="s">
        <v>102</v>
      </c>
      <c r="J52" s="22">
        <f>'[1]проектная производит.'!$C$49/12-'[2]январь'!$F$51</f>
        <v>0.9580493333333332</v>
      </c>
    </row>
    <row r="53" spans="1:10" ht="12.75" customHeight="1">
      <c r="A53" s="6">
        <v>41</v>
      </c>
      <c r="B53" s="7" t="s">
        <v>114</v>
      </c>
      <c r="C53" s="16" t="s">
        <v>113</v>
      </c>
      <c r="D53" s="7" t="s">
        <v>115</v>
      </c>
      <c r="E53" s="21">
        <v>1310.36</v>
      </c>
      <c r="F53" s="21">
        <v>1310.36</v>
      </c>
      <c r="G53" s="11" t="s">
        <v>102</v>
      </c>
      <c r="H53" s="11" t="s">
        <v>102</v>
      </c>
      <c r="I53" s="11" t="s">
        <v>102</v>
      </c>
      <c r="J53" s="22">
        <f>'[1]проектная производит.'!$C$56/12-'[2]январь'!$F$48</f>
        <v>0.5475997357992073</v>
      </c>
    </row>
    <row r="54" spans="1:10" ht="12.75" customHeight="1">
      <c r="A54" s="8">
        <v>42</v>
      </c>
      <c r="B54" s="7" t="s">
        <v>116</v>
      </c>
      <c r="C54" s="16" t="s">
        <v>113</v>
      </c>
      <c r="D54" s="7" t="s">
        <v>117</v>
      </c>
      <c r="E54" s="21">
        <v>1310.36</v>
      </c>
      <c r="F54" s="21">
        <v>1310.36</v>
      </c>
      <c r="G54" s="11" t="s">
        <v>102</v>
      </c>
      <c r="H54" s="11" t="s">
        <v>102</v>
      </c>
      <c r="I54" s="11" t="s">
        <v>102</v>
      </c>
      <c r="J54" s="22">
        <f>'[1]проектная производит.'!$C$57/12-'[2]январь'!$F$49</f>
        <v>1.1258794715984146</v>
      </c>
    </row>
    <row r="55" spans="1:10" ht="12.75" customHeight="1">
      <c r="A55" s="6">
        <v>43</v>
      </c>
      <c r="B55" s="7" t="s">
        <v>118</v>
      </c>
      <c r="C55" s="16" t="s">
        <v>113</v>
      </c>
      <c r="D55" s="7" t="s">
        <v>119</v>
      </c>
      <c r="E55" s="21">
        <v>1310.36</v>
      </c>
      <c r="F55" s="21">
        <v>1310.36</v>
      </c>
      <c r="G55" s="11" t="s">
        <v>102</v>
      </c>
      <c r="H55" s="11" t="s">
        <v>102</v>
      </c>
      <c r="I55" s="11" t="s">
        <v>102</v>
      </c>
      <c r="J55" s="22">
        <f>'[1]проектная производит.'!$C$58/12-'[2]январь'!$F$50</f>
        <v>1.9493857331571995</v>
      </c>
    </row>
    <row r="56" spans="1:10" ht="12.75" customHeight="1">
      <c r="A56" s="8">
        <v>44</v>
      </c>
      <c r="B56" s="7" t="s">
        <v>48</v>
      </c>
      <c r="C56" s="17" t="s">
        <v>100</v>
      </c>
      <c r="D56" s="17" t="s">
        <v>101</v>
      </c>
      <c r="E56" s="21">
        <v>1310.36</v>
      </c>
      <c r="F56" s="21">
        <v>1310.36</v>
      </c>
      <c r="G56" s="11" t="s">
        <v>102</v>
      </c>
      <c r="H56" s="11" t="s">
        <v>102</v>
      </c>
      <c r="I56" s="11" t="s">
        <v>102</v>
      </c>
      <c r="J56" s="22">
        <f>'[1]проектная производит.'!$C$53/12-7.62376305</f>
        <v>25.240106949999998</v>
      </c>
    </row>
    <row r="57" spans="1:10" ht="12.75">
      <c r="A57" s="41"/>
      <c r="B57" s="42" t="s">
        <v>188</v>
      </c>
      <c r="C57" s="43"/>
      <c r="D57" s="43"/>
      <c r="E57" s="43"/>
      <c r="F57" s="43"/>
      <c r="G57" s="43"/>
      <c r="H57" s="43"/>
      <c r="I57" s="43"/>
      <c r="J57" s="43"/>
    </row>
    <row r="58" spans="1:10" ht="12.75">
      <c r="A58" s="8">
        <v>45</v>
      </c>
      <c r="B58" s="27" t="s">
        <v>57</v>
      </c>
      <c r="C58" s="35"/>
      <c r="D58" s="35"/>
      <c r="E58" s="36">
        <v>1310.36</v>
      </c>
      <c r="F58" s="36">
        <v>1310.36</v>
      </c>
      <c r="G58" s="34" t="s">
        <v>102</v>
      </c>
      <c r="H58" s="34" t="s">
        <v>102</v>
      </c>
      <c r="I58" s="34" t="s">
        <v>102</v>
      </c>
      <c r="J58" s="58">
        <v>1.6735208118391374</v>
      </c>
    </row>
    <row r="59" spans="1:10" ht="12.75">
      <c r="A59" s="38">
        <v>46</v>
      </c>
      <c r="B59" s="37" t="s">
        <v>131</v>
      </c>
      <c r="C59" s="31" t="s">
        <v>132</v>
      </c>
      <c r="D59" s="31" t="s">
        <v>133</v>
      </c>
      <c r="E59" s="36">
        <v>1310.36</v>
      </c>
      <c r="F59" s="36">
        <v>1310.36</v>
      </c>
      <c r="G59" s="34" t="s">
        <v>102</v>
      </c>
      <c r="H59" s="34" t="s">
        <v>102</v>
      </c>
      <c r="I59" s="34" t="s">
        <v>102</v>
      </c>
      <c r="J59" s="59">
        <v>0.006199309431333331</v>
      </c>
    </row>
    <row r="60" spans="1:10" ht="12.75">
      <c r="A60" s="8">
        <v>47</v>
      </c>
      <c r="B60" s="29" t="s">
        <v>134</v>
      </c>
      <c r="C60" s="30"/>
      <c r="D60" s="30"/>
      <c r="E60" s="36">
        <v>1310.36</v>
      </c>
      <c r="F60" s="36">
        <v>1310.36</v>
      </c>
      <c r="G60" s="34" t="s">
        <v>102</v>
      </c>
      <c r="H60" s="34" t="s">
        <v>102</v>
      </c>
      <c r="I60" s="34" t="s">
        <v>102</v>
      </c>
      <c r="J60" s="60">
        <v>1.4220045113183215</v>
      </c>
    </row>
    <row r="61" spans="1:10" ht="35.25" customHeight="1">
      <c r="A61" s="38">
        <v>48</v>
      </c>
      <c r="B61" s="33" t="s">
        <v>135</v>
      </c>
      <c r="C61" s="31" t="s">
        <v>136</v>
      </c>
      <c r="D61" s="31" t="s">
        <v>137</v>
      </c>
      <c r="E61" s="36">
        <v>1310.36</v>
      </c>
      <c r="F61" s="36">
        <v>1310.36</v>
      </c>
      <c r="G61" s="34" t="s">
        <v>102</v>
      </c>
      <c r="H61" s="34" t="s">
        <v>102</v>
      </c>
      <c r="I61" s="34" t="s">
        <v>102</v>
      </c>
      <c r="J61" s="60">
        <v>0.08797628999999998</v>
      </c>
    </row>
    <row r="62" spans="1:10" ht="12.75">
      <c r="A62" s="8">
        <v>49</v>
      </c>
      <c r="B62" s="33" t="s">
        <v>138</v>
      </c>
      <c r="C62" s="31" t="s">
        <v>139</v>
      </c>
      <c r="D62" s="31" t="s">
        <v>140</v>
      </c>
      <c r="E62" s="36">
        <v>1310.36</v>
      </c>
      <c r="F62" s="36">
        <v>1310.36</v>
      </c>
      <c r="G62" s="34" t="s">
        <v>102</v>
      </c>
      <c r="H62" s="34" t="s">
        <v>102</v>
      </c>
      <c r="I62" s="34" t="s">
        <v>102</v>
      </c>
      <c r="J62" s="60">
        <v>0.00016484999999999997</v>
      </c>
    </row>
    <row r="63" spans="1:10" ht="12.75">
      <c r="A63" s="38">
        <v>50</v>
      </c>
      <c r="B63" s="33" t="s">
        <v>141</v>
      </c>
      <c r="C63" s="31" t="s">
        <v>142</v>
      </c>
      <c r="D63" s="31" t="s">
        <v>143</v>
      </c>
      <c r="E63" s="36">
        <v>1310.36</v>
      </c>
      <c r="F63" s="36">
        <v>1310.36</v>
      </c>
      <c r="G63" s="34" t="s">
        <v>102</v>
      </c>
      <c r="H63" s="34" t="s">
        <v>102</v>
      </c>
      <c r="I63" s="34" t="s">
        <v>102</v>
      </c>
      <c r="J63" s="60">
        <v>0.0008651600000000001</v>
      </c>
    </row>
    <row r="64" spans="1:10" ht="12.75">
      <c r="A64" s="8">
        <v>51</v>
      </c>
      <c r="B64" s="33" t="s">
        <v>144</v>
      </c>
      <c r="C64" s="31" t="s">
        <v>145</v>
      </c>
      <c r="D64" s="31" t="s">
        <v>146</v>
      </c>
      <c r="E64" s="36">
        <v>1310.36</v>
      </c>
      <c r="F64" s="36">
        <v>1310.36</v>
      </c>
      <c r="G64" s="34" t="s">
        <v>102</v>
      </c>
      <c r="H64" s="34" t="s">
        <v>102</v>
      </c>
      <c r="I64" s="34" t="s">
        <v>102</v>
      </c>
      <c r="J64" s="61">
        <v>0.004260429999999999</v>
      </c>
    </row>
    <row r="65" spans="1:10" ht="12.75">
      <c r="A65" s="38">
        <v>52</v>
      </c>
      <c r="B65" s="33" t="s">
        <v>147</v>
      </c>
      <c r="C65" s="31" t="s">
        <v>148</v>
      </c>
      <c r="D65" s="31" t="s">
        <v>149</v>
      </c>
      <c r="E65" s="36">
        <v>1310.36</v>
      </c>
      <c r="F65" s="36">
        <v>1310.36</v>
      </c>
      <c r="G65" s="34" t="s">
        <v>102</v>
      </c>
      <c r="H65" s="34" t="s">
        <v>102</v>
      </c>
      <c r="I65" s="34" t="s">
        <v>102</v>
      </c>
      <c r="J65" s="60">
        <v>0.008158000000000002</v>
      </c>
    </row>
    <row r="66" spans="1:10" ht="35.25" customHeight="1">
      <c r="A66" s="8">
        <v>53</v>
      </c>
      <c r="B66" s="33" t="s">
        <v>150</v>
      </c>
      <c r="C66" s="31" t="s">
        <v>151</v>
      </c>
      <c r="D66" s="31" t="s">
        <v>152</v>
      </c>
      <c r="E66" s="36">
        <v>1310.36</v>
      </c>
      <c r="F66" s="36">
        <v>1310.36</v>
      </c>
      <c r="G66" s="34" t="s">
        <v>102</v>
      </c>
      <c r="H66" s="34" t="s">
        <v>102</v>
      </c>
      <c r="I66" s="34" t="s">
        <v>102</v>
      </c>
      <c r="J66" s="60">
        <v>0.00082902</v>
      </c>
    </row>
    <row r="67" spans="1:10" ht="31.5" customHeight="1">
      <c r="A67" s="38">
        <v>54</v>
      </c>
      <c r="B67" s="33" t="s">
        <v>153</v>
      </c>
      <c r="C67" s="31" t="s">
        <v>154</v>
      </c>
      <c r="D67" s="31" t="s">
        <v>155</v>
      </c>
      <c r="E67" s="36">
        <v>1310.36</v>
      </c>
      <c r="F67" s="36">
        <v>1310.36</v>
      </c>
      <c r="G67" s="34" t="s">
        <v>102</v>
      </c>
      <c r="H67" s="34" t="s">
        <v>102</v>
      </c>
      <c r="I67" s="34" t="s">
        <v>102</v>
      </c>
      <c r="J67" s="60">
        <v>0.00042069071609383493</v>
      </c>
    </row>
    <row r="68" spans="1:10" ht="35.25" customHeight="1">
      <c r="A68" s="8">
        <v>55</v>
      </c>
      <c r="B68" s="33" t="s">
        <v>156</v>
      </c>
      <c r="C68" s="31" t="s">
        <v>157</v>
      </c>
      <c r="D68" s="31" t="s">
        <v>158</v>
      </c>
      <c r="E68" s="36">
        <v>1310.36</v>
      </c>
      <c r="F68" s="36">
        <v>1310.36</v>
      </c>
      <c r="G68" s="34" t="s">
        <v>102</v>
      </c>
      <c r="H68" s="34" t="s">
        <v>102</v>
      </c>
      <c r="I68" s="34" t="s">
        <v>102</v>
      </c>
      <c r="J68" s="60">
        <v>0.0009014013532963152</v>
      </c>
    </row>
    <row r="69" spans="1:10" ht="33.75" customHeight="1">
      <c r="A69" s="38">
        <v>56</v>
      </c>
      <c r="B69" s="33" t="s">
        <v>159</v>
      </c>
      <c r="C69" s="31" t="s">
        <v>160</v>
      </c>
      <c r="D69" s="31" t="s">
        <v>161</v>
      </c>
      <c r="E69" s="36">
        <v>1310.36</v>
      </c>
      <c r="F69" s="36">
        <v>1310.36</v>
      </c>
      <c r="G69" s="34" t="s">
        <v>102</v>
      </c>
      <c r="H69" s="34" t="s">
        <v>102</v>
      </c>
      <c r="I69" s="34" t="s">
        <v>102</v>
      </c>
      <c r="J69" s="59">
        <v>0.00225260325512972</v>
      </c>
    </row>
    <row r="70" spans="1:10" ht="12.75">
      <c r="A70" s="8">
        <v>57</v>
      </c>
      <c r="B70" s="29" t="s">
        <v>162</v>
      </c>
      <c r="C70" s="31"/>
      <c r="D70" s="31"/>
      <c r="E70" s="36">
        <v>1310.36</v>
      </c>
      <c r="F70" s="36">
        <v>1310.36</v>
      </c>
      <c r="G70" s="34" t="s">
        <v>102</v>
      </c>
      <c r="H70" s="34" t="s">
        <v>102</v>
      </c>
      <c r="I70" s="34" t="s">
        <v>102</v>
      </c>
      <c r="J70" s="58">
        <v>0.23556845024173198</v>
      </c>
    </row>
    <row r="71" spans="1:10" ht="12.75">
      <c r="A71" s="38">
        <v>58</v>
      </c>
      <c r="B71" s="33" t="s">
        <v>163</v>
      </c>
      <c r="C71" s="31" t="s">
        <v>164</v>
      </c>
      <c r="D71" s="31" t="s">
        <v>165</v>
      </c>
      <c r="E71" s="36">
        <v>1310.36</v>
      </c>
      <c r="F71" s="36">
        <v>1310.36</v>
      </c>
      <c r="G71" s="34" t="s">
        <v>102</v>
      </c>
      <c r="H71" s="34" t="s">
        <v>102</v>
      </c>
      <c r="I71" s="34" t="s">
        <v>102</v>
      </c>
      <c r="J71" s="59">
        <v>0.0009113</v>
      </c>
    </row>
    <row r="72" spans="1:10" ht="12.75">
      <c r="A72" s="8">
        <v>59</v>
      </c>
      <c r="B72" s="33" t="s">
        <v>166</v>
      </c>
      <c r="C72" s="31" t="s">
        <v>167</v>
      </c>
      <c r="D72" s="31" t="s">
        <v>168</v>
      </c>
      <c r="E72" s="36">
        <v>1310.36</v>
      </c>
      <c r="F72" s="36">
        <v>1310.36</v>
      </c>
      <c r="G72" s="34" t="s">
        <v>102</v>
      </c>
      <c r="H72" s="34" t="s">
        <v>102</v>
      </c>
      <c r="I72" s="34" t="s">
        <v>102</v>
      </c>
      <c r="J72" s="59">
        <v>9.120000000000002E-05</v>
      </c>
    </row>
    <row r="73" spans="1:10" ht="12.75">
      <c r="A73" s="38">
        <v>60</v>
      </c>
      <c r="B73" s="33" t="s">
        <v>169</v>
      </c>
      <c r="C73" s="31" t="s">
        <v>170</v>
      </c>
      <c r="D73" s="31" t="s">
        <v>171</v>
      </c>
      <c r="E73" s="36">
        <v>1310.36</v>
      </c>
      <c r="F73" s="36">
        <v>1310.36</v>
      </c>
      <c r="G73" s="34" t="s">
        <v>102</v>
      </c>
      <c r="H73" s="34" t="s">
        <v>102</v>
      </c>
      <c r="I73" s="34" t="s">
        <v>102</v>
      </c>
      <c r="J73" s="59">
        <v>0.0005229000000000001</v>
      </c>
    </row>
    <row r="74" spans="1:10" ht="12.75">
      <c r="A74" s="8">
        <v>61</v>
      </c>
      <c r="B74" s="33" t="s">
        <v>172</v>
      </c>
      <c r="C74" s="31" t="s">
        <v>173</v>
      </c>
      <c r="D74" s="31" t="s">
        <v>174</v>
      </c>
      <c r="E74" s="36">
        <v>1310.36</v>
      </c>
      <c r="F74" s="36">
        <v>1310.36</v>
      </c>
      <c r="G74" s="34" t="s">
        <v>102</v>
      </c>
      <c r="H74" s="34" t="s">
        <v>102</v>
      </c>
      <c r="I74" s="34" t="s">
        <v>102</v>
      </c>
      <c r="J74" s="59">
        <v>0.00043356999999999993</v>
      </c>
    </row>
    <row r="75" spans="1:10" ht="12.75">
      <c r="A75" s="38">
        <v>62</v>
      </c>
      <c r="B75" s="33" t="s">
        <v>175</v>
      </c>
      <c r="C75" s="31" t="s">
        <v>176</v>
      </c>
      <c r="D75" s="31" t="s">
        <v>177</v>
      </c>
      <c r="E75" s="36">
        <v>1310.36</v>
      </c>
      <c r="F75" s="36">
        <v>1310.36</v>
      </c>
      <c r="G75" s="34" t="s">
        <v>102</v>
      </c>
      <c r="H75" s="34" t="s">
        <v>102</v>
      </c>
      <c r="I75" s="34" t="s">
        <v>102</v>
      </c>
      <c r="J75" s="59">
        <v>0.00018575</v>
      </c>
    </row>
    <row r="76" spans="1:10" ht="12.75">
      <c r="A76" s="8">
        <v>63</v>
      </c>
      <c r="B76" s="32" t="s">
        <v>178</v>
      </c>
      <c r="C76" s="31"/>
      <c r="D76" s="31"/>
      <c r="E76" s="36"/>
      <c r="F76" s="36"/>
      <c r="G76" s="34"/>
      <c r="H76" s="34"/>
      <c r="I76" s="34"/>
      <c r="J76" s="59"/>
    </row>
    <row r="77" spans="1:10" ht="31.5" customHeight="1">
      <c r="A77" s="38">
        <v>64</v>
      </c>
      <c r="B77" s="33" t="s">
        <v>179</v>
      </c>
      <c r="C77" s="31" t="s">
        <v>180</v>
      </c>
      <c r="D77" s="31" t="s">
        <v>181</v>
      </c>
      <c r="E77" s="36">
        <v>1310.36</v>
      </c>
      <c r="F77" s="36">
        <v>1310.36</v>
      </c>
      <c r="G77" s="34" t="s">
        <v>102</v>
      </c>
      <c r="H77" s="34" t="s">
        <v>102</v>
      </c>
      <c r="I77" s="34" t="s">
        <v>102</v>
      </c>
      <c r="J77" s="59">
        <v>0.00613813286745605</v>
      </c>
    </row>
    <row r="78" spans="1:10" ht="12.75">
      <c r="A78" s="8">
        <v>65</v>
      </c>
      <c r="B78" s="33" t="s">
        <v>182</v>
      </c>
      <c r="C78" s="31" t="s">
        <v>183</v>
      </c>
      <c r="D78" s="31" t="s">
        <v>184</v>
      </c>
      <c r="E78" s="36">
        <v>1310.36</v>
      </c>
      <c r="F78" s="36">
        <v>1310.36</v>
      </c>
      <c r="G78" s="34" t="s">
        <v>102</v>
      </c>
      <c r="H78" s="34" t="s">
        <v>102</v>
      </c>
      <c r="I78" s="34" t="s">
        <v>102</v>
      </c>
      <c r="J78" s="59">
        <v>0.023670572936971</v>
      </c>
    </row>
    <row r="79" spans="1:10" ht="12.75">
      <c r="A79" s="38">
        <v>66</v>
      </c>
      <c r="B79" s="33" t="s">
        <v>185</v>
      </c>
      <c r="C79" s="28" t="s">
        <v>186</v>
      </c>
      <c r="D79" s="28" t="s">
        <v>187</v>
      </c>
      <c r="E79" s="36">
        <v>1310.36</v>
      </c>
      <c r="F79" s="36">
        <v>1310.36</v>
      </c>
      <c r="G79" s="34" t="s">
        <v>102</v>
      </c>
      <c r="H79" s="34" t="s">
        <v>102</v>
      </c>
      <c r="I79" s="34" t="s">
        <v>102</v>
      </c>
      <c r="J79" s="59">
        <v>0.005802207292507773</v>
      </c>
    </row>
    <row r="80" spans="2:10" ht="12.75">
      <c r="B80" s="24" t="s">
        <v>108</v>
      </c>
      <c r="C80" s="24"/>
      <c r="D80" s="24"/>
      <c r="E80" s="24"/>
      <c r="F80" s="24"/>
      <c r="G80" s="24"/>
      <c r="H80" s="24"/>
      <c r="I80" s="24"/>
      <c r="J80" s="24"/>
    </row>
  </sheetData>
  <sheetProtection/>
  <mergeCells count="54">
    <mergeCell ref="CW6:DF6"/>
    <mergeCell ref="DG6:DP6"/>
    <mergeCell ref="A6:J6"/>
    <mergeCell ref="K6:T6"/>
    <mergeCell ref="U6:AD6"/>
    <mergeCell ref="AE6:AN6"/>
    <mergeCell ref="AO6:AX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BI7:BR7"/>
    <mergeCell ref="BS7:CB7"/>
    <mergeCell ref="FY6:GH6"/>
    <mergeCell ref="GI6:GR6"/>
    <mergeCell ref="GS6:HB6"/>
    <mergeCell ref="HC6:HL6"/>
    <mergeCell ref="BI6:BR6"/>
    <mergeCell ref="BS6:CB6"/>
    <mergeCell ref="CC6:CL6"/>
    <mergeCell ref="CM6:CV6"/>
    <mergeCell ref="DQ7:DZ7"/>
    <mergeCell ref="EA7:EJ7"/>
    <mergeCell ref="IG6:IP6"/>
    <mergeCell ref="IQ6:IV6"/>
    <mergeCell ref="A7:J7"/>
    <mergeCell ref="K7:T7"/>
    <mergeCell ref="U7:AD7"/>
    <mergeCell ref="AE7:AN7"/>
    <mergeCell ref="AO7:AX7"/>
    <mergeCell ref="AY7:BH7"/>
    <mergeCell ref="IG7:IP7"/>
    <mergeCell ref="IQ7:IV7"/>
    <mergeCell ref="EK7:ET7"/>
    <mergeCell ref="EU7:FD7"/>
    <mergeCell ref="FE7:FN7"/>
    <mergeCell ref="FO7:FX7"/>
    <mergeCell ref="FY7:GH7"/>
    <mergeCell ref="GI7:GR7"/>
    <mergeCell ref="A8:J8"/>
    <mergeCell ref="B80:J80"/>
    <mergeCell ref="GS7:HB7"/>
    <mergeCell ref="HC7:HL7"/>
    <mergeCell ref="HM7:HV7"/>
    <mergeCell ref="HW7:IF7"/>
    <mergeCell ref="CC7:CL7"/>
    <mergeCell ref="CM7:CV7"/>
    <mergeCell ref="CW7:DF7"/>
    <mergeCell ref="DG7:DP7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="80" zoomScaleSheetLayoutView="80" zoomScalePageLayoutView="0" workbookViewId="0" topLeftCell="A49">
      <selection activeCell="B80" sqref="B80:J80"/>
    </sheetView>
  </sheetViews>
  <sheetFormatPr defaultColWidth="9.00390625" defaultRowHeight="12.75"/>
  <cols>
    <col min="1" max="1" width="5.875" style="0" customWidth="1"/>
    <col min="2" max="2" width="41.875" style="0" customWidth="1"/>
    <col min="3" max="3" width="30.875" style="0" customWidth="1"/>
    <col min="4" max="4" width="34.00390625" style="0" customWidth="1"/>
    <col min="5" max="5" width="17.375" style="0" customWidth="1"/>
    <col min="6" max="6" width="16.625" style="0" customWidth="1"/>
    <col min="7" max="7" width="17.125" style="0" customWidth="1"/>
    <col min="8" max="8" width="15.00390625" style="0" customWidth="1"/>
    <col min="9" max="9" width="19.375" style="0" customWidth="1"/>
    <col min="10" max="10" width="16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3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8</v>
      </c>
    </row>
    <row r="6" spans="1:256" ht="16.5">
      <c r="A6" s="23" t="s">
        <v>103</v>
      </c>
      <c r="B6" s="23"/>
      <c r="C6" s="23"/>
      <c r="D6" s="23"/>
      <c r="E6" s="23"/>
      <c r="F6" s="23"/>
      <c r="G6" s="23"/>
      <c r="H6" s="23"/>
      <c r="I6" s="23"/>
      <c r="J6" s="23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6.5">
      <c r="A7" s="23" t="s">
        <v>104</v>
      </c>
      <c r="B7" s="23"/>
      <c r="C7" s="23"/>
      <c r="D7" s="23"/>
      <c r="E7" s="23"/>
      <c r="F7" s="23"/>
      <c r="G7" s="23"/>
      <c r="H7" s="23"/>
      <c r="I7" s="23"/>
      <c r="J7" s="23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10" ht="16.5">
      <c r="A8" s="23" t="s">
        <v>127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3" customFormat="1" ht="141" customHeight="1">
      <c r="A10" s="12" t="s">
        <v>0</v>
      </c>
      <c r="B10" s="12" t="s">
        <v>1</v>
      </c>
      <c r="C10" s="12" t="s">
        <v>5</v>
      </c>
      <c r="D10" s="12" t="s">
        <v>4</v>
      </c>
      <c r="E10" s="12" t="s">
        <v>10</v>
      </c>
      <c r="F10" s="12" t="s">
        <v>11</v>
      </c>
      <c r="G10" s="12" t="s">
        <v>9</v>
      </c>
      <c r="H10" s="12" t="s">
        <v>12</v>
      </c>
      <c r="I10" s="12" t="s">
        <v>13</v>
      </c>
      <c r="J10" s="12" t="s">
        <v>2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2.75">
      <c r="A12" s="39"/>
      <c r="B12" s="44" t="s">
        <v>130</v>
      </c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6">
        <v>1</v>
      </c>
      <c r="B13" s="18" t="s">
        <v>121</v>
      </c>
      <c r="C13" s="2"/>
      <c r="D13" s="2"/>
      <c r="E13" s="21">
        <v>1310.36</v>
      </c>
      <c r="F13" s="21">
        <v>1310.36</v>
      </c>
      <c r="G13" s="11" t="s">
        <v>102</v>
      </c>
      <c r="H13" s="11" t="s">
        <v>102</v>
      </c>
      <c r="I13" s="11" t="s">
        <v>102</v>
      </c>
      <c r="J13" s="11">
        <f>(920+710+1200+960+510+1200)/12-(181252.46/1000)</f>
        <v>277.08087333333333</v>
      </c>
    </row>
    <row r="14" spans="1:10" ht="12.75">
      <c r="A14" s="8">
        <v>2</v>
      </c>
      <c r="B14" s="7" t="s">
        <v>14</v>
      </c>
      <c r="C14" s="9" t="s">
        <v>49</v>
      </c>
      <c r="D14" s="9" t="s">
        <v>50</v>
      </c>
      <c r="E14" s="21">
        <v>1310.36</v>
      </c>
      <c r="F14" s="21">
        <v>1310.36</v>
      </c>
      <c r="G14" s="11" t="s">
        <v>102</v>
      </c>
      <c r="H14" s="11" t="s">
        <v>102</v>
      </c>
      <c r="I14" s="11" t="s">
        <v>102</v>
      </c>
      <c r="J14" s="11">
        <f>'[1]проектная производит.'!$C$4/12-'[2]февраль'!$F$20</f>
        <v>0.267427</v>
      </c>
    </row>
    <row r="15" spans="1:10" ht="12.75">
      <c r="A15" s="6">
        <v>3</v>
      </c>
      <c r="B15" s="7" t="s">
        <v>15</v>
      </c>
      <c r="C15" s="9" t="s">
        <v>51</v>
      </c>
      <c r="D15" s="9" t="s">
        <v>52</v>
      </c>
      <c r="E15" s="21">
        <v>1310.36</v>
      </c>
      <c r="F15" s="21">
        <v>1310.36</v>
      </c>
      <c r="G15" s="11" t="s">
        <v>102</v>
      </c>
      <c r="H15" s="11" t="s">
        <v>102</v>
      </c>
      <c r="I15" s="11" t="s">
        <v>102</v>
      </c>
      <c r="J15" s="11">
        <f>'[1]проектная производит.'!$C$5/12-'[2]февраль'!$F$21</f>
        <v>0.706298</v>
      </c>
    </row>
    <row r="16" spans="1:10" ht="12.75">
      <c r="A16" s="8">
        <v>4</v>
      </c>
      <c r="B16" s="7" t="s">
        <v>16</v>
      </c>
      <c r="C16" s="9" t="s">
        <v>51</v>
      </c>
      <c r="D16" s="9" t="s">
        <v>53</v>
      </c>
      <c r="E16" s="21">
        <v>1310.36</v>
      </c>
      <c r="F16" s="21">
        <v>1310.36</v>
      </c>
      <c r="G16" s="11" t="s">
        <v>102</v>
      </c>
      <c r="H16" s="11" t="s">
        <v>102</v>
      </c>
      <c r="I16" s="11" t="s">
        <v>102</v>
      </c>
      <c r="J16" s="11">
        <v>0</v>
      </c>
    </row>
    <row r="17" spans="1:10" ht="12.75">
      <c r="A17" s="6">
        <v>5</v>
      </c>
      <c r="B17" s="7" t="s">
        <v>17</v>
      </c>
      <c r="C17" s="9" t="s">
        <v>51</v>
      </c>
      <c r="D17" s="9" t="s">
        <v>54</v>
      </c>
      <c r="E17" s="21">
        <v>1310.36</v>
      </c>
      <c r="F17" s="21">
        <v>1310.36</v>
      </c>
      <c r="G17" s="11" t="s">
        <v>102</v>
      </c>
      <c r="H17" s="11" t="s">
        <v>102</v>
      </c>
      <c r="I17" s="11" t="s">
        <v>102</v>
      </c>
      <c r="J17" s="11">
        <f>'[1]проектная производит.'!$C$7/12-'[2]февраль'!$F$23</f>
        <v>0.18664166666666665</v>
      </c>
    </row>
    <row r="18" spans="1:10" ht="12.75">
      <c r="A18" s="8">
        <v>6</v>
      </c>
      <c r="B18" s="7" t="s">
        <v>18</v>
      </c>
      <c r="C18" s="9" t="s">
        <v>55</v>
      </c>
      <c r="D18" s="9" t="s">
        <v>56</v>
      </c>
      <c r="E18" s="21">
        <v>1310.36</v>
      </c>
      <c r="F18" s="21">
        <v>1310.36</v>
      </c>
      <c r="G18" s="11" t="s">
        <v>102</v>
      </c>
      <c r="H18" s="11" t="s">
        <v>102</v>
      </c>
      <c r="I18" s="11" t="s">
        <v>102</v>
      </c>
      <c r="J18" s="57">
        <v>0</v>
      </c>
    </row>
    <row r="19" spans="1:10" ht="12.75">
      <c r="A19" s="6">
        <v>7</v>
      </c>
      <c r="B19" s="7" t="s">
        <v>19</v>
      </c>
      <c r="C19" s="9" t="s">
        <v>58</v>
      </c>
      <c r="D19" s="9" t="s">
        <v>59</v>
      </c>
      <c r="E19" s="21">
        <v>1310.36</v>
      </c>
      <c r="F19" s="21">
        <v>1310.36</v>
      </c>
      <c r="G19" s="11" t="s">
        <v>102</v>
      </c>
      <c r="H19" s="11" t="s">
        <v>102</v>
      </c>
      <c r="I19" s="11" t="s">
        <v>102</v>
      </c>
      <c r="J19" s="57">
        <f>'[1]проектная производит.'!$C$13/12-'[2]февраль'!$F$26</f>
        <v>1.1641706666666667</v>
      </c>
    </row>
    <row r="20" spans="1:10" ht="12.75">
      <c r="A20" s="8">
        <v>8</v>
      </c>
      <c r="B20" s="7" t="s">
        <v>20</v>
      </c>
      <c r="C20" s="9" t="s">
        <v>60</v>
      </c>
      <c r="D20" s="9" t="s">
        <v>61</v>
      </c>
      <c r="E20" s="21">
        <v>1310.36</v>
      </c>
      <c r="F20" s="21">
        <v>1310.36</v>
      </c>
      <c r="G20" s="11" t="s">
        <v>102</v>
      </c>
      <c r="H20" s="11" t="s">
        <v>102</v>
      </c>
      <c r="I20" s="11" t="s">
        <v>102</v>
      </c>
      <c r="J20" s="57">
        <f>'[1]проектная производит.'!$C$15/12-'[2]февраль'!$F$30</f>
        <v>4.057023666666667</v>
      </c>
    </row>
    <row r="21" spans="1:10" ht="12.75">
      <c r="A21" s="6">
        <v>9</v>
      </c>
      <c r="B21" s="7" t="s">
        <v>21</v>
      </c>
      <c r="C21" s="9" t="s">
        <v>62</v>
      </c>
      <c r="D21" s="9" t="s">
        <v>63</v>
      </c>
      <c r="E21" s="21">
        <v>1310.36</v>
      </c>
      <c r="F21" s="21">
        <v>1310.36</v>
      </c>
      <c r="G21" s="11" t="s">
        <v>102</v>
      </c>
      <c r="H21" s="11" t="s">
        <v>102</v>
      </c>
      <c r="I21" s="11" t="s">
        <v>102</v>
      </c>
      <c r="J21" s="57">
        <f>'[1]проектная производит.'!$C$61/12-'[2]февраль'!$F$32</f>
        <v>24.53742</v>
      </c>
    </row>
    <row r="22" spans="1:10" ht="12.75">
      <c r="A22" s="8">
        <v>10</v>
      </c>
      <c r="B22" s="7" t="s">
        <v>22</v>
      </c>
      <c r="C22" s="9" t="s">
        <v>64</v>
      </c>
      <c r="D22" s="9" t="s">
        <v>65</v>
      </c>
      <c r="E22" s="21">
        <v>1310.36</v>
      </c>
      <c r="F22" s="21">
        <v>1310.36</v>
      </c>
      <c r="G22" s="11" t="s">
        <v>102</v>
      </c>
      <c r="H22" s="11" t="s">
        <v>102</v>
      </c>
      <c r="I22" s="11" t="s">
        <v>102</v>
      </c>
      <c r="J22" s="57">
        <f>'[1]проектная производит.'!$C$18/12-'[2]февраль'!$F$31</f>
        <v>0.10775066666666666</v>
      </c>
    </row>
    <row r="23" spans="1:10" ht="12.75">
      <c r="A23" s="6">
        <v>11</v>
      </c>
      <c r="B23" s="18" t="s">
        <v>23</v>
      </c>
      <c r="C23" s="9" t="s">
        <v>66</v>
      </c>
      <c r="D23" s="9" t="s">
        <v>67</v>
      </c>
      <c r="E23" s="21">
        <v>1310.36</v>
      </c>
      <c r="F23" s="21">
        <v>1310.36</v>
      </c>
      <c r="G23" s="11" t="s">
        <v>102</v>
      </c>
      <c r="H23" s="11" t="s">
        <v>102</v>
      </c>
      <c r="I23" s="11" t="s">
        <v>102</v>
      </c>
      <c r="J23" s="57">
        <f>'[1]проектная производит.'!$C$19/12-'[2]февраль'!$F$34-'[2]февраль'!$F$33</f>
        <v>1.2071053333333333</v>
      </c>
    </row>
    <row r="24" spans="1:10" ht="12.75">
      <c r="A24" s="8">
        <v>12</v>
      </c>
      <c r="B24" s="19" t="s">
        <v>24</v>
      </c>
      <c r="C24" s="9" t="s">
        <v>68</v>
      </c>
      <c r="D24" s="9" t="s">
        <v>69</v>
      </c>
      <c r="E24" s="21">
        <v>1310.36</v>
      </c>
      <c r="F24" s="21">
        <v>1310.36</v>
      </c>
      <c r="G24" s="11" t="s">
        <v>102</v>
      </c>
      <c r="H24" s="11" t="s">
        <v>102</v>
      </c>
      <c r="I24" s="11" t="s">
        <v>102</v>
      </c>
      <c r="J24" s="57">
        <f>'[1]проектная производит.'!$C$20/12-'[2]февраль'!$F$33</f>
        <v>1.2771396666666668</v>
      </c>
    </row>
    <row r="25" spans="1:10" ht="12.75">
      <c r="A25" s="6">
        <v>13</v>
      </c>
      <c r="B25" s="19" t="s">
        <v>25</v>
      </c>
      <c r="C25" s="9" t="s">
        <v>68</v>
      </c>
      <c r="D25" s="9" t="s">
        <v>70</v>
      </c>
      <c r="E25" s="21">
        <v>1310.36</v>
      </c>
      <c r="F25" s="21">
        <v>1310.36</v>
      </c>
      <c r="G25" s="11" t="s">
        <v>102</v>
      </c>
      <c r="H25" s="11" t="s">
        <v>102</v>
      </c>
      <c r="I25" s="11" t="s">
        <v>102</v>
      </c>
      <c r="J25" s="57">
        <v>0</v>
      </c>
    </row>
    <row r="26" spans="1:10" ht="12.75">
      <c r="A26" s="8">
        <v>14</v>
      </c>
      <c r="B26" s="7" t="s">
        <v>26</v>
      </c>
      <c r="C26" s="9" t="s">
        <v>71</v>
      </c>
      <c r="D26" s="9" t="s">
        <v>72</v>
      </c>
      <c r="E26" s="21">
        <v>1310.36</v>
      </c>
      <c r="F26" s="21">
        <v>1310.36</v>
      </c>
      <c r="G26" s="11" t="s">
        <v>102</v>
      </c>
      <c r="H26" s="11" t="s">
        <v>102</v>
      </c>
      <c r="I26" s="11" t="s">
        <v>102</v>
      </c>
      <c r="J26" s="57">
        <f>'[1]проектная производит.'!$C$22/12-'[2]февраль'!$F$35</f>
        <v>8.085289666666666</v>
      </c>
    </row>
    <row r="27" spans="1:10" ht="12.75">
      <c r="A27" s="6">
        <v>15</v>
      </c>
      <c r="B27" s="7" t="s">
        <v>27</v>
      </c>
      <c r="C27" s="9" t="s">
        <v>73</v>
      </c>
      <c r="D27" s="9" t="s">
        <v>74</v>
      </c>
      <c r="E27" s="21">
        <v>1310.36</v>
      </c>
      <c r="F27" s="21">
        <v>1310.36</v>
      </c>
      <c r="G27" s="11" t="s">
        <v>102</v>
      </c>
      <c r="H27" s="11" t="s">
        <v>102</v>
      </c>
      <c r="I27" s="11" t="s">
        <v>102</v>
      </c>
      <c r="J27" s="57">
        <v>0</v>
      </c>
    </row>
    <row r="28" spans="1:10" ht="12.75">
      <c r="A28" s="8">
        <v>16</v>
      </c>
      <c r="B28" s="18" t="s">
        <v>28</v>
      </c>
      <c r="C28" s="9" t="s">
        <v>75</v>
      </c>
      <c r="D28" s="9" t="s">
        <v>76</v>
      </c>
      <c r="E28" s="21">
        <v>1310.36</v>
      </c>
      <c r="F28" s="21">
        <v>1310.36</v>
      </c>
      <c r="G28" s="11" t="s">
        <v>102</v>
      </c>
      <c r="H28" s="11" t="s">
        <v>102</v>
      </c>
      <c r="I28" s="11" t="s">
        <v>102</v>
      </c>
      <c r="J28" s="57">
        <f>(150+170)/12-'[2]февраль'!$F$38</f>
        <v>13.02273966666667</v>
      </c>
    </row>
    <row r="29" spans="1:10" ht="12.75">
      <c r="A29" s="6">
        <v>17</v>
      </c>
      <c r="B29" s="7" t="s">
        <v>29</v>
      </c>
      <c r="C29" s="9" t="s">
        <v>77</v>
      </c>
      <c r="D29" s="9" t="s">
        <v>78</v>
      </c>
      <c r="E29" s="21">
        <v>1310.36</v>
      </c>
      <c r="F29" s="21">
        <v>1310.36</v>
      </c>
      <c r="G29" s="11" t="s">
        <v>102</v>
      </c>
      <c r="H29" s="11" t="s">
        <v>102</v>
      </c>
      <c r="I29" s="11" t="s">
        <v>102</v>
      </c>
      <c r="J29" s="57">
        <v>0</v>
      </c>
    </row>
    <row r="30" spans="1:10" ht="12.75">
      <c r="A30" s="8">
        <v>18</v>
      </c>
      <c r="B30" s="18" t="s">
        <v>30</v>
      </c>
      <c r="C30" s="9" t="s">
        <v>77</v>
      </c>
      <c r="D30" s="9" t="s">
        <v>79</v>
      </c>
      <c r="E30" s="21">
        <v>1310.36</v>
      </c>
      <c r="F30" s="21">
        <v>1310.36</v>
      </c>
      <c r="G30" s="11" t="s">
        <v>102</v>
      </c>
      <c r="H30" s="11" t="s">
        <v>102</v>
      </c>
      <c r="I30" s="11" t="s">
        <v>102</v>
      </c>
      <c r="J30" s="57">
        <f>'[1]проектная производит.'!$C$30/12-'[2]февраль'!$F$39</f>
        <v>14.411130666666667</v>
      </c>
    </row>
    <row r="31" spans="1:10" ht="12.75">
      <c r="A31" s="6">
        <v>19</v>
      </c>
      <c r="B31" s="7" t="s">
        <v>31</v>
      </c>
      <c r="C31" s="9" t="s">
        <v>77</v>
      </c>
      <c r="D31" s="9" t="s">
        <v>80</v>
      </c>
      <c r="E31" s="21">
        <v>1310.36</v>
      </c>
      <c r="F31" s="21">
        <v>1310.36</v>
      </c>
      <c r="G31" s="11" t="s">
        <v>102</v>
      </c>
      <c r="H31" s="11" t="s">
        <v>102</v>
      </c>
      <c r="I31" s="11" t="s">
        <v>102</v>
      </c>
      <c r="J31" s="11">
        <f>'[1]проектная производит.'!$C$31/12-'[2]февраль'!$F$39</f>
        <v>0.28613066666666664</v>
      </c>
    </row>
    <row r="32" spans="1:10" ht="12.75">
      <c r="A32" s="8">
        <v>20</v>
      </c>
      <c r="B32" s="18" t="s">
        <v>32</v>
      </c>
      <c r="C32" s="9" t="s">
        <v>77</v>
      </c>
      <c r="D32" s="9" t="s">
        <v>81</v>
      </c>
      <c r="E32" s="21">
        <v>1310.36</v>
      </c>
      <c r="F32" s="21">
        <v>1310.36</v>
      </c>
      <c r="G32" s="11" t="s">
        <v>102</v>
      </c>
      <c r="H32" s="11" t="s">
        <v>102</v>
      </c>
      <c r="I32" s="11" t="s">
        <v>102</v>
      </c>
      <c r="J32" s="57">
        <f>'[1]проектная производит.'!$C$32/12-'[2]февраль'!$F$36</f>
        <v>13.420923</v>
      </c>
    </row>
    <row r="33" spans="1:10" ht="12.75">
      <c r="A33" s="6">
        <v>21</v>
      </c>
      <c r="B33" s="7" t="s">
        <v>33</v>
      </c>
      <c r="C33" s="9" t="s">
        <v>32</v>
      </c>
      <c r="D33" s="9" t="s">
        <v>82</v>
      </c>
      <c r="E33" s="21">
        <v>1310.36</v>
      </c>
      <c r="F33" s="21">
        <v>1310.36</v>
      </c>
      <c r="G33" s="11" t="s">
        <v>102</v>
      </c>
      <c r="H33" s="11" t="s">
        <v>102</v>
      </c>
      <c r="I33" s="11" t="s">
        <v>102</v>
      </c>
      <c r="J33" s="11">
        <f>'[1]проектная производит.'!$C$33/12-'[2]февраль'!$F$36</f>
        <v>0.4000896666666667</v>
      </c>
    </row>
    <row r="34" spans="1:10" ht="12.75">
      <c r="A34" s="8">
        <v>22</v>
      </c>
      <c r="B34" s="18" t="s">
        <v>34</v>
      </c>
      <c r="C34" s="9" t="s">
        <v>83</v>
      </c>
      <c r="D34" s="9" t="s">
        <v>122</v>
      </c>
      <c r="E34" s="21">
        <v>1310.36</v>
      </c>
      <c r="F34" s="21">
        <v>1310.36</v>
      </c>
      <c r="G34" s="11" t="s">
        <v>102</v>
      </c>
      <c r="H34" s="11" t="s">
        <v>102</v>
      </c>
      <c r="I34" s="11" t="s">
        <v>102</v>
      </c>
      <c r="J34" s="57">
        <f>'[1]проектная производит.'!$C$34/12-'[2]февраль'!$F$27-'[2]февраль'!$F$28-'[2]февраль'!$F$29</f>
        <v>9.319327333333332</v>
      </c>
    </row>
    <row r="35" spans="1:10" ht="12.75">
      <c r="A35" s="6">
        <v>23</v>
      </c>
      <c r="B35" s="7" t="s">
        <v>35</v>
      </c>
      <c r="C35" s="9" t="s">
        <v>84</v>
      </c>
      <c r="D35" s="9" t="s">
        <v>85</v>
      </c>
      <c r="E35" s="21">
        <v>1310.36</v>
      </c>
      <c r="F35" s="21">
        <v>1310.36</v>
      </c>
      <c r="G35" s="11" t="s">
        <v>102</v>
      </c>
      <c r="H35" s="11" t="s">
        <v>102</v>
      </c>
      <c r="I35" s="11" t="s">
        <v>102</v>
      </c>
      <c r="J35" s="11">
        <f>'[1]проектная производит.'!$C$35/12-'[2]февраль'!$F$27</f>
        <v>0.5326956666666666</v>
      </c>
    </row>
    <row r="36" spans="1:10" ht="12.75">
      <c r="A36" s="8">
        <v>24</v>
      </c>
      <c r="B36" s="7" t="s">
        <v>36</v>
      </c>
      <c r="C36" s="9" t="s">
        <v>84</v>
      </c>
      <c r="D36" s="9" t="s">
        <v>86</v>
      </c>
      <c r="E36" s="21">
        <v>1310.36</v>
      </c>
      <c r="F36" s="21">
        <v>1310.36</v>
      </c>
      <c r="G36" s="11" t="s">
        <v>102</v>
      </c>
      <c r="H36" s="11" t="s">
        <v>102</v>
      </c>
      <c r="I36" s="11" t="s">
        <v>102</v>
      </c>
      <c r="J36" s="57">
        <f>'[1]проектная производит.'!$C$36/12-'[2]февраль'!$F$28</f>
        <v>0.5866316666666667</v>
      </c>
    </row>
    <row r="37" spans="1:10" ht="12.75">
      <c r="A37" s="6">
        <v>25</v>
      </c>
      <c r="B37" s="7" t="s">
        <v>110</v>
      </c>
      <c r="C37" s="9" t="s">
        <v>84</v>
      </c>
      <c r="D37" s="7" t="s">
        <v>111</v>
      </c>
      <c r="E37" s="21">
        <v>1310.36</v>
      </c>
      <c r="F37" s="21">
        <v>1310.36</v>
      </c>
      <c r="G37" s="11" t="s">
        <v>102</v>
      </c>
      <c r="H37" s="11" t="s">
        <v>102</v>
      </c>
      <c r="I37" s="11" t="s">
        <v>102</v>
      </c>
      <c r="J37" s="57">
        <f>'[1]проектная производит.'!$C$55/12-'[2]февраль'!$F$29</f>
        <v>0.1343201754385965</v>
      </c>
    </row>
    <row r="38" spans="1:10" ht="12.75">
      <c r="A38" s="8">
        <v>26</v>
      </c>
      <c r="B38" s="7" t="s">
        <v>37</v>
      </c>
      <c r="C38" s="9" t="s">
        <v>87</v>
      </c>
      <c r="D38" s="9" t="s">
        <v>88</v>
      </c>
      <c r="E38" s="21">
        <v>1310.36</v>
      </c>
      <c r="F38" s="21">
        <v>1310.36</v>
      </c>
      <c r="G38" s="11" t="s">
        <v>102</v>
      </c>
      <c r="H38" s="11" t="s">
        <v>102</v>
      </c>
      <c r="I38" s="11" t="s">
        <v>102</v>
      </c>
      <c r="J38" s="57">
        <f>'[1]проектная производит.'!$C$37/12-'[2]февраль'!$F$41</f>
        <v>46.666666666666664</v>
      </c>
    </row>
    <row r="39" spans="1:10" ht="12.75">
      <c r="A39" s="6">
        <v>27</v>
      </c>
      <c r="B39" s="18" t="s">
        <v>38</v>
      </c>
      <c r="C39" s="9" t="s">
        <v>57</v>
      </c>
      <c r="D39" s="9" t="s">
        <v>89</v>
      </c>
      <c r="E39" s="21">
        <v>1310.36</v>
      </c>
      <c r="F39" s="21">
        <v>1310.36</v>
      </c>
      <c r="G39" s="11" t="s">
        <v>102</v>
      </c>
      <c r="H39" s="11" t="s">
        <v>102</v>
      </c>
      <c r="I39" s="11" t="s">
        <v>102</v>
      </c>
      <c r="J39" s="57">
        <f>'[1]проектная производит.'!$C$38/12-'[2]февраль'!$F$42</f>
        <v>40.845615</v>
      </c>
    </row>
    <row r="40" spans="1:10" ht="12.75">
      <c r="A40" s="8">
        <v>28</v>
      </c>
      <c r="B40" s="7" t="s">
        <v>39</v>
      </c>
      <c r="C40" s="9" t="s">
        <v>90</v>
      </c>
      <c r="D40" s="9" t="s">
        <v>91</v>
      </c>
      <c r="E40" s="21">
        <v>1310.36</v>
      </c>
      <c r="F40" s="21">
        <v>1310.36</v>
      </c>
      <c r="G40" s="11" t="s">
        <v>102</v>
      </c>
      <c r="H40" s="11" t="s">
        <v>102</v>
      </c>
      <c r="I40" s="11" t="s">
        <v>102</v>
      </c>
      <c r="J40" s="57">
        <f>'[1]проектная производит.'!$C$39/12-'[2]февраль'!$F$42</f>
        <v>4.145615</v>
      </c>
    </row>
    <row r="41" spans="1:10" ht="12.75">
      <c r="A41" s="6">
        <v>29</v>
      </c>
      <c r="B41" s="20" t="s">
        <v>40</v>
      </c>
      <c r="C41" s="9" t="s">
        <v>90</v>
      </c>
      <c r="D41" s="9" t="s">
        <v>41</v>
      </c>
      <c r="E41" s="21">
        <v>1310.36</v>
      </c>
      <c r="F41" s="21">
        <v>1310.36</v>
      </c>
      <c r="G41" s="11" t="s">
        <v>102</v>
      </c>
      <c r="H41" s="11" t="s">
        <v>102</v>
      </c>
      <c r="I41" s="11" t="s">
        <v>102</v>
      </c>
      <c r="J41" s="57">
        <f>'[1]проектная производит.'!$C$40/12-'[2]февраль'!$F$43-'[2]февраль'!$F$44-'[2]февраль'!$F$45-'[2]февраль'!$F$46-'[2]февраль'!$F$47-'[2]февраль'!$F$48-'[2]февраль'!$F$49-'[2]февраль'!$F$50-'[2]февраль'!$F$51-'[2]февраль'!$F$52-'[2]февраль'!$F$53</f>
        <v>36.65424599999999</v>
      </c>
    </row>
    <row r="42" spans="1:10" ht="12.75">
      <c r="A42" s="8">
        <v>30</v>
      </c>
      <c r="B42" s="18" t="s">
        <v>41</v>
      </c>
      <c r="C42" s="9" t="s">
        <v>92</v>
      </c>
      <c r="D42" s="9" t="s">
        <v>93</v>
      </c>
      <c r="E42" s="21">
        <v>1310.36</v>
      </c>
      <c r="F42" s="21">
        <v>1310.36</v>
      </c>
      <c r="G42" s="11" t="s">
        <v>102</v>
      </c>
      <c r="H42" s="11" t="s">
        <v>102</v>
      </c>
      <c r="I42" s="11" t="s">
        <v>102</v>
      </c>
      <c r="J42" s="57">
        <f>'[1]проектная производит.'!$C$41/12-'[2]февраль'!$F$47</f>
        <v>0.7871433333333324</v>
      </c>
    </row>
    <row r="43" spans="1:10" ht="12.75">
      <c r="A43" s="6">
        <v>31</v>
      </c>
      <c r="B43" s="7" t="s">
        <v>42</v>
      </c>
      <c r="C43" s="9" t="s">
        <v>41</v>
      </c>
      <c r="D43" s="9" t="s">
        <v>94</v>
      </c>
      <c r="E43" s="21">
        <v>1310.36</v>
      </c>
      <c r="F43" s="21">
        <v>1310.36</v>
      </c>
      <c r="G43" s="11" t="s">
        <v>102</v>
      </c>
      <c r="H43" s="11" t="s">
        <v>102</v>
      </c>
      <c r="I43" s="11" t="s">
        <v>102</v>
      </c>
      <c r="J43" s="57">
        <f>'[1]проектная производит.'!$C$43/12-'[2]февраль'!$F$43</f>
        <v>2.890577</v>
      </c>
    </row>
    <row r="44" spans="1:10" ht="12.75">
      <c r="A44" s="8">
        <v>32</v>
      </c>
      <c r="B44" s="7" t="s">
        <v>43</v>
      </c>
      <c r="C44" s="9" t="s">
        <v>41</v>
      </c>
      <c r="D44" s="9" t="s">
        <v>95</v>
      </c>
      <c r="E44" s="21">
        <v>1310.36</v>
      </c>
      <c r="F44" s="21">
        <v>1310.36</v>
      </c>
      <c r="G44" s="11" t="s">
        <v>102</v>
      </c>
      <c r="H44" s="11" t="s">
        <v>102</v>
      </c>
      <c r="I44" s="11" t="s">
        <v>102</v>
      </c>
      <c r="J44" s="57">
        <f>'[1]проектная производит.'!$C$44/12-'[2]февраль'!$F$46</f>
        <v>1.172918</v>
      </c>
    </row>
    <row r="45" spans="1:10" ht="12.75">
      <c r="A45" s="6">
        <v>33</v>
      </c>
      <c r="B45" s="7" t="s">
        <v>44</v>
      </c>
      <c r="C45" s="14" t="s">
        <v>41</v>
      </c>
      <c r="D45" s="14" t="s">
        <v>96</v>
      </c>
      <c r="E45" s="21">
        <v>1310.36</v>
      </c>
      <c r="F45" s="21">
        <v>1310.36</v>
      </c>
      <c r="G45" s="11" t="s">
        <v>102</v>
      </c>
      <c r="H45" s="11" t="s">
        <v>102</v>
      </c>
      <c r="I45" s="11" t="s">
        <v>102</v>
      </c>
      <c r="J45" s="57">
        <f>'[1]проектная производит.'!$C$45/12-'[2]февраль'!$F$44</f>
        <v>1.8290129999999998</v>
      </c>
    </row>
    <row r="46" spans="1:10" ht="12.75">
      <c r="A46" s="8">
        <v>34</v>
      </c>
      <c r="B46" s="7" t="s">
        <v>120</v>
      </c>
      <c r="C46" s="14" t="s">
        <v>41</v>
      </c>
      <c r="D46" s="14" t="s">
        <v>124</v>
      </c>
      <c r="E46" s="21">
        <v>1310.36</v>
      </c>
      <c r="F46" s="21">
        <v>1310.36</v>
      </c>
      <c r="G46" s="11" t="s">
        <v>102</v>
      </c>
      <c r="H46" s="11" t="s">
        <v>102</v>
      </c>
      <c r="I46" s="11" t="s">
        <v>102</v>
      </c>
      <c r="J46" s="57">
        <f>'[1]проектная производит.'!$C$59/12-'[2]февраль'!$F$45</f>
        <v>1.2187594187582562</v>
      </c>
    </row>
    <row r="47" spans="1:10" ht="12.75">
      <c r="A47" s="6">
        <v>35</v>
      </c>
      <c r="B47" s="7" t="s">
        <v>45</v>
      </c>
      <c r="C47" s="9" t="s">
        <v>41</v>
      </c>
      <c r="D47" s="9" t="s">
        <v>97</v>
      </c>
      <c r="E47" s="21">
        <v>1310.36</v>
      </c>
      <c r="F47" s="21">
        <v>1310.36</v>
      </c>
      <c r="G47" s="11" t="s">
        <v>102</v>
      </c>
      <c r="H47" s="11" t="s">
        <v>102</v>
      </c>
      <c r="I47" s="11" t="s">
        <v>102</v>
      </c>
      <c r="J47" s="57">
        <f>'[1]проектная производит.'!$C$46/12-'[2]февраль'!$F$47</f>
        <v>4.291309999999999</v>
      </c>
    </row>
    <row r="48" spans="1:10" ht="12.75">
      <c r="A48" s="8">
        <v>36</v>
      </c>
      <c r="B48" s="18" t="s">
        <v>112</v>
      </c>
      <c r="C48" s="9" t="s">
        <v>41</v>
      </c>
      <c r="D48" s="9" t="s">
        <v>109</v>
      </c>
      <c r="E48" s="21">
        <v>1310.36</v>
      </c>
      <c r="F48" s="21">
        <v>1310.36</v>
      </c>
      <c r="G48" s="11" t="s">
        <v>102</v>
      </c>
      <c r="H48" s="11" t="s">
        <v>102</v>
      </c>
      <c r="I48" s="11" t="s">
        <v>102</v>
      </c>
      <c r="J48" s="57">
        <f>'[1]проектная производит.'!$C$42/12-'[2]февраль'!$F$52-'[2]февраль'!$F$53</f>
        <v>34.90719633333333</v>
      </c>
    </row>
    <row r="49" spans="1:10" ht="12.75">
      <c r="A49" s="6">
        <v>37</v>
      </c>
      <c r="B49" s="7" t="s">
        <v>46</v>
      </c>
      <c r="C49" s="9" t="s">
        <v>106</v>
      </c>
      <c r="D49" s="9" t="s">
        <v>98</v>
      </c>
      <c r="E49" s="21">
        <v>1310.36</v>
      </c>
      <c r="F49" s="21">
        <v>1310.36</v>
      </c>
      <c r="G49" s="11" t="s">
        <v>102</v>
      </c>
      <c r="H49" s="11" t="s">
        <v>102</v>
      </c>
      <c r="I49" s="11" t="s">
        <v>102</v>
      </c>
      <c r="J49" s="57">
        <f>'[1]проектная производит.'!$C$47/12-'[2]февраль'!$F$52</f>
        <v>1.1138629999999998</v>
      </c>
    </row>
    <row r="50" spans="1:10" ht="12.75">
      <c r="A50" s="8">
        <v>38</v>
      </c>
      <c r="B50" s="7" t="s">
        <v>105</v>
      </c>
      <c r="C50" s="9" t="s">
        <v>106</v>
      </c>
      <c r="D50" s="9" t="s">
        <v>107</v>
      </c>
      <c r="E50" s="21">
        <v>1310.36</v>
      </c>
      <c r="F50" s="21">
        <v>1310.36</v>
      </c>
      <c r="G50" s="11" t="s">
        <v>102</v>
      </c>
      <c r="H50" s="11" t="s">
        <v>102</v>
      </c>
      <c r="I50" s="11" t="s">
        <v>102</v>
      </c>
      <c r="J50" s="57">
        <f>'[1]проектная производит.'!$C$51/12-'[2]февраль'!$F$53</f>
        <v>10.57</v>
      </c>
    </row>
    <row r="51" spans="1:10" ht="12.75" customHeight="1">
      <c r="A51" s="6">
        <v>39</v>
      </c>
      <c r="B51" s="15" t="s">
        <v>113</v>
      </c>
      <c r="C51" s="9" t="s">
        <v>41</v>
      </c>
      <c r="D51" s="9" t="s">
        <v>123</v>
      </c>
      <c r="E51" s="21">
        <v>1310.36</v>
      </c>
      <c r="F51" s="21">
        <v>1310.36</v>
      </c>
      <c r="G51" s="11" t="s">
        <v>102</v>
      </c>
      <c r="H51" s="11" t="s">
        <v>102</v>
      </c>
      <c r="I51" s="11" t="s">
        <v>102</v>
      </c>
      <c r="J51" s="57">
        <f>'[1]проектная производит.'!$C$50/12-'[2]февраль'!$F$51-'[2]февраль'!$F$49-'[2]февраль'!$F$48-'[2]февраль'!$F$50</f>
        <v>22.435725</v>
      </c>
    </row>
    <row r="52" spans="1:10" ht="12.75" customHeight="1">
      <c r="A52" s="8">
        <v>40</v>
      </c>
      <c r="B52" s="7" t="s">
        <v>47</v>
      </c>
      <c r="C52" s="16" t="s">
        <v>113</v>
      </c>
      <c r="D52" s="9" t="s">
        <v>99</v>
      </c>
      <c r="E52" s="21">
        <v>1310.36</v>
      </c>
      <c r="F52" s="21">
        <v>1310.36</v>
      </c>
      <c r="G52" s="11" t="s">
        <v>102</v>
      </c>
      <c r="H52" s="11" t="s">
        <v>102</v>
      </c>
      <c r="I52" s="11" t="s">
        <v>102</v>
      </c>
      <c r="J52" s="57">
        <f>'[1]проектная производит.'!$C$49/12-'[2]февраль'!$F$51</f>
        <v>1.0615243333333333</v>
      </c>
    </row>
    <row r="53" spans="1:10" ht="12.75" customHeight="1">
      <c r="A53" s="6">
        <v>41</v>
      </c>
      <c r="B53" s="7" t="s">
        <v>114</v>
      </c>
      <c r="C53" s="16" t="s">
        <v>113</v>
      </c>
      <c r="D53" s="7" t="s">
        <v>115</v>
      </c>
      <c r="E53" s="21">
        <v>1310.36</v>
      </c>
      <c r="F53" s="21">
        <v>1310.36</v>
      </c>
      <c r="G53" s="11" t="s">
        <v>102</v>
      </c>
      <c r="H53" s="11" t="s">
        <v>102</v>
      </c>
      <c r="I53" s="11" t="s">
        <v>102</v>
      </c>
      <c r="J53" s="57">
        <f>'[1]проектная производит.'!$C$56/12-'[2]февраль'!$F$48</f>
        <v>0.5505997357992073</v>
      </c>
    </row>
    <row r="54" spans="1:10" ht="12.75" customHeight="1">
      <c r="A54" s="8">
        <v>42</v>
      </c>
      <c r="B54" s="7" t="s">
        <v>116</v>
      </c>
      <c r="C54" s="16" t="s">
        <v>113</v>
      </c>
      <c r="D54" s="7" t="s">
        <v>117</v>
      </c>
      <c r="E54" s="21">
        <v>1310.36</v>
      </c>
      <c r="F54" s="21">
        <v>1310.36</v>
      </c>
      <c r="G54" s="11" t="s">
        <v>102</v>
      </c>
      <c r="H54" s="11" t="s">
        <v>102</v>
      </c>
      <c r="I54" s="11" t="s">
        <v>102</v>
      </c>
      <c r="J54" s="57">
        <f>'[1]проектная производит.'!$C$57/12-'[2]февраль'!$F$49</f>
        <v>1.1304834715984147</v>
      </c>
    </row>
    <row r="55" spans="1:10" ht="12.75" customHeight="1">
      <c r="A55" s="6">
        <v>43</v>
      </c>
      <c r="B55" s="7" t="s">
        <v>118</v>
      </c>
      <c r="C55" s="16" t="s">
        <v>113</v>
      </c>
      <c r="D55" s="7" t="s">
        <v>119</v>
      </c>
      <c r="E55" s="21">
        <v>1310.36</v>
      </c>
      <c r="F55" s="21">
        <v>1310.36</v>
      </c>
      <c r="G55" s="11" t="s">
        <v>102</v>
      </c>
      <c r="H55" s="11" t="s">
        <v>102</v>
      </c>
      <c r="I55" s="11" t="s">
        <v>102</v>
      </c>
      <c r="J55" s="57">
        <f>'[1]проектная производит.'!$C$58/12-'[2]февраль'!$F$50</f>
        <v>1.9603857331571994</v>
      </c>
    </row>
    <row r="56" spans="1:10" ht="12.75" customHeight="1">
      <c r="A56" s="8">
        <v>44</v>
      </c>
      <c r="B56" s="7" t="s">
        <v>48</v>
      </c>
      <c r="C56" s="17" t="s">
        <v>100</v>
      </c>
      <c r="D56" s="17" t="s">
        <v>101</v>
      </c>
      <c r="E56" s="21">
        <v>1310.36</v>
      </c>
      <c r="F56" s="21">
        <v>1310.36</v>
      </c>
      <c r="G56" s="11" t="s">
        <v>102</v>
      </c>
      <c r="H56" s="11" t="s">
        <v>102</v>
      </c>
      <c r="I56" s="11" t="s">
        <v>102</v>
      </c>
      <c r="J56" s="57">
        <f>'[1]проектная производит.'!$C$53/12-6.066035</f>
        <v>26.797835</v>
      </c>
    </row>
    <row r="57" spans="1:10" ht="12.75">
      <c r="A57" s="41"/>
      <c r="B57" s="45" t="s">
        <v>188</v>
      </c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8">
        <v>45</v>
      </c>
      <c r="B58" s="46" t="s">
        <v>57</v>
      </c>
      <c r="C58" s="54"/>
      <c r="D58" s="54"/>
      <c r="E58" s="55">
        <v>1310.36</v>
      </c>
      <c r="F58" s="55">
        <v>1310.36</v>
      </c>
      <c r="G58" s="53" t="s">
        <v>102</v>
      </c>
      <c r="H58" s="53" t="s">
        <v>102</v>
      </c>
      <c r="I58" s="53" t="s">
        <v>102</v>
      </c>
      <c r="J58" s="58">
        <v>1.7367803511234028</v>
      </c>
    </row>
    <row r="59" spans="1:10" ht="12.75">
      <c r="A59" s="38">
        <v>46</v>
      </c>
      <c r="B59" s="56" t="s">
        <v>131</v>
      </c>
      <c r="C59" s="50" t="s">
        <v>132</v>
      </c>
      <c r="D59" s="50" t="s">
        <v>133</v>
      </c>
      <c r="E59" s="55">
        <v>1310.36</v>
      </c>
      <c r="F59" s="55">
        <v>1310.36</v>
      </c>
      <c r="G59" s="53" t="s">
        <v>102</v>
      </c>
      <c r="H59" s="53" t="s">
        <v>102</v>
      </c>
      <c r="I59" s="53" t="s">
        <v>102</v>
      </c>
      <c r="J59" s="59">
        <v>0.0062529454232617045</v>
      </c>
    </row>
    <row r="60" spans="1:10" ht="12.75">
      <c r="A60" s="8">
        <v>47</v>
      </c>
      <c r="B60" s="48" t="s">
        <v>134</v>
      </c>
      <c r="C60" s="49"/>
      <c r="D60" s="49"/>
      <c r="E60" s="55">
        <v>1310.36</v>
      </c>
      <c r="F60" s="55">
        <v>1310.36</v>
      </c>
      <c r="G60" s="53" t="s">
        <v>102</v>
      </c>
      <c r="H60" s="53" t="s">
        <v>102</v>
      </c>
      <c r="I60" s="53" t="s">
        <v>102</v>
      </c>
      <c r="J60" s="60">
        <v>1.4419693134675842</v>
      </c>
    </row>
    <row r="61" spans="1:10" ht="25.5">
      <c r="A61" s="38">
        <v>48</v>
      </c>
      <c r="B61" s="52" t="s">
        <v>135</v>
      </c>
      <c r="C61" s="50" t="s">
        <v>136</v>
      </c>
      <c r="D61" s="50" t="s">
        <v>137</v>
      </c>
      <c r="E61" s="55">
        <v>1310.36</v>
      </c>
      <c r="F61" s="55">
        <v>1310.36</v>
      </c>
      <c r="G61" s="53" t="s">
        <v>102</v>
      </c>
      <c r="H61" s="53" t="s">
        <v>102</v>
      </c>
      <c r="I61" s="53" t="s">
        <v>102</v>
      </c>
      <c r="J61" s="60">
        <v>0.08823491553120402</v>
      </c>
    </row>
    <row r="62" spans="1:10" ht="12.75">
      <c r="A62" s="8">
        <v>49</v>
      </c>
      <c r="B62" s="52" t="s">
        <v>138</v>
      </c>
      <c r="C62" s="50" t="s">
        <v>139</v>
      </c>
      <c r="D62" s="50" t="s">
        <v>140</v>
      </c>
      <c r="E62" s="55">
        <v>1310.36</v>
      </c>
      <c r="F62" s="55">
        <v>1310.36</v>
      </c>
      <c r="G62" s="53" t="s">
        <v>102</v>
      </c>
      <c r="H62" s="53" t="s">
        <v>102</v>
      </c>
      <c r="I62" s="53" t="s">
        <v>102</v>
      </c>
      <c r="J62" s="60">
        <v>0.00016639290124680634</v>
      </c>
    </row>
    <row r="63" spans="1:10" ht="12.75">
      <c r="A63" s="38">
        <v>50</v>
      </c>
      <c r="B63" s="52" t="s">
        <v>141</v>
      </c>
      <c r="C63" s="50" t="s">
        <v>142</v>
      </c>
      <c r="D63" s="50" t="s">
        <v>143</v>
      </c>
      <c r="E63" s="55">
        <v>1310.36</v>
      </c>
      <c r="F63" s="55">
        <v>1310.36</v>
      </c>
      <c r="G63" s="53" t="s">
        <v>102</v>
      </c>
      <c r="H63" s="53" t="s">
        <v>102</v>
      </c>
      <c r="I63" s="53" t="s">
        <v>102</v>
      </c>
      <c r="J63" s="60">
        <v>0.000871970682844998</v>
      </c>
    </row>
    <row r="64" spans="1:10" ht="12.75">
      <c r="A64" s="8">
        <v>51</v>
      </c>
      <c r="B64" s="52" t="s">
        <v>144</v>
      </c>
      <c r="C64" s="50" t="s">
        <v>145</v>
      </c>
      <c r="D64" s="50" t="s">
        <v>146</v>
      </c>
      <c r="E64" s="55">
        <v>1310.36</v>
      </c>
      <c r="F64" s="55">
        <v>1310.36</v>
      </c>
      <c r="G64" s="53" t="s">
        <v>102</v>
      </c>
      <c r="H64" s="53" t="s">
        <v>102</v>
      </c>
      <c r="I64" s="53" t="s">
        <v>102</v>
      </c>
      <c r="J64" s="60">
        <v>0.00434808108863805</v>
      </c>
    </row>
    <row r="65" spans="1:10" ht="12.75">
      <c r="A65" s="38">
        <v>52</v>
      </c>
      <c r="B65" s="52" t="s">
        <v>147</v>
      </c>
      <c r="C65" s="50" t="s">
        <v>148</v>
      </c>
      <c r="D65" s="50" t="s">
        <v>149</v>
      </c>
      <c r="E65" s="55">
        <v>1310.36</v>
      </c>
      <c r="F65" s="55">
        <v>1310.36</v>
      </c>
      <c r="G65" s="53" t="s">
        <v>102</v>
      </c>
      <c r="H65" s="53" t="s">
        <v>102</v>
      </c>
      <c r="I65" s="53" t="s">
        <v>102</v>
      </c>
      <c r="J65" s="60">
        <v>0.008346220483077359</v>
      </c>
    </row>
    <row r="66" spans="1:10" ht="25.5">
      <c r="A66" s="8">
        <v>53</v>
      </c>
      <c r="B66" s="52" t="s">
        <v>150</v>
      </c>
      <c r="C66" s="50" t="s">
        <v>151</v>
      </c>
      <c r="D66" s="50" t="s">
        <v>152</v>
      </c>
      <c r="E66" s="55">
        <v>1310.36</v>
      </c>
      <c r="F66" s="55">
        <v>1310.36</v>
      </c>
      <c r="G66" s="53" t="s">
        <v>102</v>
      </c>
      <c r="H66" s="53" t="s">
        <v>102</v>
      </c>
      <c r="I66" s="53" t="s">
        <v>102</v>
      </c>
      <c r="J66" s="60">
        <v>0.0008452140572211251</v>
      </c>
    </row>
    <row r="67" spans="1:10" ht="25.5">
      <c r="A67" s="38">
        <v>54</v>
      </c>
      <c r="B67" s="52" t="s">
        <v>153</v>
      </c>
      <c r="C67" s="50" t="s">
        <v>154</v>
      </c>
      <c r="D67" s="50" t="s">
        <v>155</v>
      </c>
      <c r="E67" s="55">
        <v>1310.36</v>
      </c>
      <c r="F67" s="55">
        <v>1310.36</v>
      </c>
      <c r="G67" s="53" t="s">
        <v>102</v>
      </c>
      <c r="H67" s="53" t="s">
        <v>102</v>
      </c>
      <c r="I67" s="53" t="s">
        <v>102</v>
      </c>
      <c r="J67" s="60">
        <v>0.00042852598104843</v>
      </c>
    </row>
    <row r="68" spans="1:10" ht="25.5">
      <c r="A68" s="8">
        <v>55</v>
      </c>
      <c r="B68" s="52" t="s">
        <v>156</v>
      </c>
      <c r="C68" s="50" t="s">
        <v>157</v>
      </c>
      <c r="D68" s="50" t="s">
        <v>158</v>
      </c>
      <c r="E68" s="55">
        <v>1310.36</v>
      </c>
      <c r="F68" s="55">
        <v>1310.36</v>
      </c>
      <c r="G68" s="53" t="s">
        <v>102</v>
      </c>
      <c r="H68" s="53" t="s">
        <v>102</v>
      </c>
      <c r="I68" s="53" t="s">
        <v>102</v>
      </c>
      <c r="J68" s="60">
        <v>0.0009144766404984426</v>
      </c>
    </row>
    <row r="69" spans="1:10" ht="25.5">
      <c r="A69" s="38">
        <v>56</v>
      </c>
      <c r="B69" s="52" t="s">
        <v>159</v>
      </c>
      <c r="C69" s="50" t="s">
        <v>160</v>
      </c>
      <c r="D69" s="50" t="s">
        <v>161</v>
      </c>
      <c r="E69" s="55">
        <v>1310.36</v>
      </c>
      <c r="F69" s="55">
        <v>1310.36</v>
      </c>
      <c r="G69" s="53" t="s">
        <v>102</v>
      </c>
      <c r="H69" s="53" t="s">
        <v>102</v>
      </c>
      <c r="I69" s="53" t="s">
        <v>102</v>
      </c>
      <c r="J69" s="59">
        <v>0.00226220517661833</v>
      </c>
    </row>
    <row r="70" spans="1:10" ht="12.75">
      <c r="A70" s="8">
        <v>57</v>
      </c>
      <c r="B70" s="48" t="s">
        <v>162</v>
      </c>
      <c r="C70" s="50"/>
      <c r="D70" s="50"/>
      <c r="E70" s="55">
        <v>1310.36</v>
      </c>
      <c r="F70" s="55">
        <v>1310.36</v>
      </c>
      <c r="G70" s="53" t="s">
        <v>102</v>
      </c>
      <c r="H70" s="53" t="s">
        <v>102</v>
      </c>
      <c r="I70" s="53" t="s">
        <v>102</v>
      </c>
      <c r="J70" s="58">
        <v>0.2354629564800698</v>
      </c>
    </row>
    <row r="71" spans="1:10" ht="12.75">
      <c r="A71" s="38">
        <v>58</v>
      </c>
      <c r="B71" s="52" t="s">
        <v>163</v>
      </c>
      <c r="C71" s="50" t="s">
        <v>164</v>
      </c>
      <c r="D71" s="50" t="s">
        <v>165</v>
      </c>
      <c r="E71" s="55">
        <v>1310.36</v>
      </c>
      <c r="F71" s="55">
        <v>1310.36</v>
      </c>
      <c r="G71" s="53" t="s">
        <v>102</v>
      </c>
      <c r="H71" s="53" t="s">
        <v>102</v>
      </c>
      <c r="I71" s="53" t="s">
        <v>102</v>
      </c>
      <c r="J71" s="59">
        <v>0.0009090177748833721</v>
      </c>
    </row>
    <row r="72" spans="1:10" ht="12.75">
      <c r="A72" s="8">
        <v>59</v>
      </c>
      <c r="B72" s="52" t="s">
        <v>166</v>
      </c>
      <c r="C72" s="50" t="s">
        <v>167</v>
      </c>
      <c r="D72" s="50" t="s">
        <v>168</v>
      </c>
      <c r="E72" s="55">
        <v>1310.36</v>
      </c>
      <c r="F72" s="55">
        <v>1310.36</v>
      </c>
      <c r="G72" s="53" t="s">
        <v>102</v>
      </c>
      <c r="H72" s="53" t="s">
        <v>102</v>
      </c>
      <c r="I72" s="53" t="s">
        <v>102</v>
      </c>
      <c r="J72" s="59">
        <v>9.123000000000002E-05</v>
      </c>
    </row>
    <row r="73" spans="1:10" ht="12.75">
      <c r="A73" s="38">
        <v>60</v>
      </c>
      <c r="B73" s="52" t="s">
        <v>169</v>
      </c>
      <c r="C73" s="50" t="s">
        <v>170</v>
      </c>
      <c r="D73" s="50" t="s">
        <v>171</v>
      </c>
      <c r="E73" s="55">
        <v>1310.36</v>
      </c>
      <c r="F73" s="55">
        <v>1310.36</v>
      </c>
      <c r="G73" s="53" t="s">
        <v>102</v>
      </c>
      <c r="H73" s="53" t="s">
        <v>102</v>
      </c>
      <c r="I73" s="53" t="s">
        <v>102</v>
      </c>
      <c r="J73" s="59">
        <v>0.0005213260472142854</v>
      </c>
    </row>
    <row r="74" spans="1:10" ht="12.75">
      <c r="A74" s="8">
        <v>61</v>
      </c>
      <c r="B74" s="52" t="s">
        <v>172</v>
      </c>
      <c r="C74" s="50" t="s">
        <v>173</v>
      </c>
      <c r="D74" s="50" t="s">
        <v>174</v>
      </c>
      <c r="E74" s="55">
        <v>1310.36</v>
      </c>
      <c r="F74" s="55">
        <v>1310.36</v>
      </c>
      <c r="G74" s="53" t="s">
        <v>102</v>
      </c>
      <c r="H74" s="53" t="s">
        <v>102</v>
      </c>
      <c r="I74" s="53" t="s">
        <v>102</v>
      </c>
      <c r="J74" s="59">
        <v>0.0004335153993908548</v>
      </c>
    </row>
    <row r="75" spans="1:10" ht="12.75">
      <c r="A75" s="38">
        <v>62</v>
      </c>
      <c r="B75" s="52" t="s">
        <v>175</v>
      </c>
      <c r="C75" s="50" t="s">
        <v>176</v>
      </c>
      <c r="D75" s="50" t="s">
        <v>177</v>
      </c>
      <c r="E75" s="55">
        <v>1310.36</v>
      </c>
      <c r="F75" s="55">
        <v>1310.36</v>
      </c>
      <c r="G75" s="53" t="s">
        <v>102</v>
      </c>
      <c r="H75" s="53" t="s">
        <v>102</v>
      </c>
      <c r="I75" s="53" t="s">
        <v>102</v>
      </c>
      <c r="J75" s="59">
        <v>0.0001857214614804363</v>
      </c>
    </row>
    <row r="76" spans="1:10" ht="12.75">
      <c r="A76" s="8">
        <v>63</v>
      </c>
      <c r="B76" s="51" t="s">
        <v>178</v>
      </c>
      <c r="C76" s="50"/>
      <c r="D76" s="50"/>
      <c r="E76" s="55"/>
      <c r="F76" s="55"/>
      <c r="G76" s="53"/>
      <c r="H76" s="53"/>
      <c r="I76" s="53"/>
      <c r="J76" s="59"/>
    </row>
    <row r="77" spans="1:10" ht="29.25" customHeight="1">
      <c r="A77" s="38">
        <v>64</v>
      </c>
      <c r="B77" s="52" t="s">
        <v>179</v>
      </c>
      <c r="C77" s="50" t="s">
        <v>180</v>
      </c>
      <c r="D77" s="50" t="s">
        <v>181</v>
      </c>
      <c r="E77" s="55">
        <v>1310.36</v>
      </c>
      <c r="F77" s="55">
        <v>1310.36</v>
      </c>
      <c r="G77" s="53" t="s">
        <v>102</v>
      </c>
      <c r="H77" s="53" t="s">
        <v>102</v>
      </c>
      <c r="I77" s="53" t="s">
        <v>102</v>
      </c>
      <c r="J77" s="59">
        <v>0.00605000694913621</v>
      </c>
    </row>
    <row r="78" spans="1:10" ht="12.75">
      <c r="A78" s="8">
        <v>65</v>
      </c>
      <c r="B78" s="52" t="s">
        <v>182</v>
      </c>
      <c r="C78" s="50" t="s">
        <v>183</v>
      </c>
      <c r="D78" s="50" t="s">
        <v>184</v>
      </c>
      <c r="E78" s="55">
        <v>1310.36</v>
      </c>
      <c r="F78" s="55">
        <v>1310.36</v>
      </c>
      <c r="G78" s="53" t="s">
        <v>102</v>
      </c>
      <c r="H78" s="53" t="s">
        <v>102</v>
      </c>
      <c r="I78" s="53" t="s">
        <v>102</v>
      </c>
      <c r="J78" s="59">
        <v>0.023280588585382574</v>
      </c>
    </row>
    <row r="79" spans="1:10" ht="12.75">
      <c r="A79" s="38">
        <v>66</v>
      </c>
      <c r="B79" s="52" t="s">
        <v>185</v>
      </c>
      <c r="C79" s="47" t="s">
        <v>186</v>
      </c>
      <c r="D79" s="47" t="s">
        <v>187</v>
      </c>
      <c r="E79" s="55">
        <v>1310.36</v>
      </c>
      <c r="F79" s="55">
        <v>1310.36</v>
      </c>
      <c r="G79" s="53" t="s">
        <v>102</v>
      </c>
      <c r="H79" s="53" t="s">
        <v>102</v>
      </c>
      <c r="I79" s="53" t="s">
        <v>102</v>
      </c>
      <c r="J79" s="59">
        <v>0.005742774008000669</v>
      </c>
    </row>
    <row r="80" spans="2:10" ht="12.75">
      <c r="B80" s="24" t="s">
        <v>108</v>
      </c>
      <c r="C80" s="24"/>
      <c r="D80" s="24"/>
      <c r="E80" s="24"/>
      <c r="F80" s="24"/>
      <c r="G80" s="24"/>
      <c r="H80" s="24"/>
      <c r="I80" s="24"/>
      <c r="J80" s="24"/>
    </row>
  </sheetData>
  <sheetProtection/>
  <mergeCells count="55">
    <mergeCell ref="B80:J80"/>
    <mergeCell ref="CW6:DF6"/>
    <mergeCell ref="DG6:DP6"/>
    <mergeCell ref="A6:J6"/>
    <mergeCell ref="K6:T6"/>
    <mergeCell ref="U6:AD6"/>
    <mergeCell ref="AE6:AN6"/>
    <mergeCell ref="AO6:AX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BI7:BR7"/>
    <mergeCell ref="BS7:CB7"/>
    <mergeCell ref="FY6:GH6"/>
    <mergeCell ref="GI6:GR6"/>
    <mergeCell ref="GS6:HB6"/>
    <mergeCell ref="HC6:HL6"/>
    <mergeCell ref="BI6:BR6"/>
    <mergeCell ref="BS6:CB6"/>
    <mergeCell ref="CC6:CL6"/>
    <mergeCell ref="CM6:CV6"/>
    <mergeCell ref="DQ7:DZ7"/>
    <mergeCell ref="EA7:EJ7"/>
    <mergeCell ref="IG6:IP6"/>
    <mergeCell ref="IQ6:IV6"/>
    <mergeCell ref="A7:J7"/>
    <mergeCell ref="K7:T7"/>
    <mergeCell ref="U7:AD7"/>
    <mergeCell ref="AE7:AN7"/>
    <mergeCell ref="AO7:AX7"/>
    <mergeCell ref="AY7:BH7"/>
    <mergeCell ref="IG7:IP7"/>
    <mergeCell ref="IQ7:IV7"/>
    <mergeCell ref="EK7:ET7"/>
    <mergeCell ref="EU7:FD7"/>
    <mergeCell ref="FE7:FN7"/>
    <mergeCell ref="FO7:FX7"/>
    <mergeCell ref="FY7:GH7"/>
    <mergeCell ref="GI7:GR7"/>
    <mergeCell ref="A8:J8"/>
    <mergeCell ref="B57:J57"/>
    <mergeCell ref="GS7:HB7"/>
    <mergeCell ref="HC7:HL7"/>
    <mergeCell ref="HM7:HV7"/>
    <mergeCell ref="HW7:IF7"/>
    <mergeCell ref="CC7:CL7"/>
    <mergeCell ref="CM7:CV7"/>
    <mergeCell ref="CW7:DF7"/>
    <mergeCell ref="DG7:DP7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0" r:id="rId1"/>
  <rowBreaks count="1" manualBreakCount="1">
    <brk id="57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="80" zoomScaleSheetLayoutView="80" zoomScalePageLayoutView="0" workbookViewId="0" topLeftCell="A43">
      <selection activeCell="B80" sqref="B80:J80"/>
    </sheetView>
  </sheetViews>
  <sheetFormatPr defaultColWidth="9.00390625" defaultRowHeight="12.75"/>
  <cols>
    <col min="1" max="1" width="5.875" style="0" customWidth="1"/>
    <col min="2" max="2" width="41.875" style="0" customWidth="1"/>
    <col min="3" max="3" width="30.875" style="0" customWidth="1"/>
    <col min="4" max="4" width="34.00390625" style="0" customWidth="1"/>
    <col min="5" max="5" width="17.375" style="0" customWidth="1"/>
    <col min="6" max="6" width="16.625" style="0" customWidth="1"/>
    <col min="7" max="7" width="17.125" style="0" customWidth="1"/>
    <col min="8" max="8" width="15.00390625" style="0" customWidth="1"/>
    <col min="9" max="9" width="19.375" style="0" customWidth="1"/>
    <col min="10" max="10" width="16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3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8</v>
      </c>
    </row>
    <row r="6" spans="1:256" ht="16.5">
      <c r="A6" s="23" t="s">
        <v>103</v>
      </c>
      <c r="B6" s="23"/>
      <c r="C6" s="23"/>
      <c r="D6" s="23"/>
      <c r="E6" s="23"/>
      <c r="F6" s="23"/>
      <c r="G6" s="23"/>
      <c r="H6" s="23"/>
      <c r="I6" s="23"/>
      <c r="J6" s="23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6.5">
      <c r="A7" s="23" t="s">
        <v>104</v>
      </c>
      <c r="B7" s="23"/>
      <c r="C7" s="23"/>
      <c r="D7" s="23"/>
      <c r="E7" s="23"/>
      <c r="F7" s="23"/>
      <c r="G7" s="23"/>
      <c r="H7" s="23"/>
      <c r="I7" s="23"/>
      <c r="J7" s="23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10" ht="16.5">
      <c r="A8" s="23" t="s">
        <v>128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3" customFormat="1" ht="145.5" customHeight="1">
      <c r="A10" s="12" t="s">
        <v>0</v>
      </c>
      <c r="B10" s="12" t="s">
        <v>1</v>
      </c>
      <c r="C10" s="12" t="s">
        <v>5</v>
      </c>
      <c r="D10" s="12" t="s">
        <v>4</v>
      </c>
      <c r="E10" s="12" t="s">
        <v>10</v>
      </c>
      <c r="F10" s="12" t="s">
        <v>11</v>
      </c>
      <c r="G10" s="12" t="s">
        <v>9</v>
      </c>
      <c r="H10" s="12" t="s">
        <v>12</v>
      </c>
      <c r="I10" s="12" t="s">
        <v>13</v>
      </c>
      <c r="J10" s="12" t="s">
        <v>2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2.75">
      <c r="A12" s="39"/>
      <c r="B12" s="40" t="s">
        <v>130</v>
      </c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6">
        <v>1</v>
      </c>
      <c r="B13" s="18" t="s">
        <v>121</v>
      </c>
      <c r="C13" s="2"/>
      <c r="D13" s="2"/>
      <c r="E13" s="21">
        <v>1310.36</v>
      </c>
      <c r="F13" s="21">
        <v>1310.36</v>
      </c>
      <c r="G13" s="11" t="s">
        <v>102</v>
      </c>
      <c r="H13" s="11" t="s">
        <v>102</v>
      </c>
      <c r="I13" s="11" t="s">
        <v>102</v>
      </c>
      <c r="J13" s="10">
        <f>(920+710+1200+960+510+1200)/12-(144738.5/1000)</f>
        <v>313.5948333333333</v>
      </c>
    </row>
    <row r="14" spans="1:10" ht="12.75">
      <c r="A14" s="8">
        <v>2</v>
      </c>
      <c r="B14" s="7" t="s">
        <v>14</v>
      </c>
      <c r="C14" s="9" t="s">
        <v>49</v>
      </c>
      <c r="D14" s="9" t="s">
        <v>50</v>
      </c>
      <c r="E14" s="21">
        <v>1310.36</v>
      </c>
      <c r="F14" s="21">
        <v>1310.36</v>
      </c>
      <c r="G14" s="11" t="s">
        <v>102</v>
      </c>
      <c r="H14" s="11" t="s">
        <v>102</v>
      </c>
      <c r="I14" s="11" t="s">
        <v>102</v>
      </c>
      <c r="J14" s="10">
        <f>'[1]проектная производит.'!$C$4/12-'[2]март'!$F$20</f>
        <v>0.29044800000000004</v>
      </c>
    </row>
    <row r="15" spans="1:10" ht="12.75">
      <c r="A15" s="6">
        <v>3</v>
      </c>
      <c r="B15" s="7" t="s">
        <v>15</v>
      </c>
      <c r="C15" s="9" t="s">
        <v>51</v>
      </c>
      <c r="D15" s="9" t="s">
        <v>52</v>
      </c>
      <c r="E15" s="21">
        <v>1310.36</v>
      </c>
      <c r="F15" s="21">
        <v>1310.36</v>
      </c>
      <c r="G15" s="11" t="s">
        <v>102</v>
      </c>
      <c r="H15" s="11" t="s">
        <v>102</v>
      </c>
      <c r="I15" s="11" t="s">
        <v>102</v>
      </c>
      <c r="J15" s="10">
        <f>'[1]проектная производит.'!$C$5/12-'[2]март'!$F$21</f>
        <v>0.764712</v>
      </c>
    </row>
    <row r="16" spans="1:10" ht="12.75">
      <c r="A16" s="8">
        <v>4</v>
      </c>
      <c r="B16" s="7" t="s">
        <v>16</v>
      </c>
      <c r="C16" s="9" t="s">
        <v>51</v>
      </c>
      <c r="D16" s="9" t="s">
        <v>53</v>
      </c>
      <c r="E16" s="21">
        <v>1310.36</v>
      </c>
      <c r="F16" s="21">
        <v>1310.36</v>
      </c>
      <c r="G16" s="11" t="s">
        <v>102</v>
      </c>
      <c r="H16" s="11" t="s">
        <v>102</v>
      </c>
      <c r="I16" s="11" t="s">
        <v>102</v>
      </c>
      <c r="J16" s="10">
        <f>'[1]проектная производит.'!$C$6/12-'[2]март'!$F$21</f>
        <v>0.018878666666666655</v>
      </c>
    </row>
    <row r="17" spans="1:10" ht="12.75">
      <c r="A17" s="6">
        <v>5</v>
      </c>
      <c r="B17" s="7" t="s">
        <v>17</v>
      </c>
      <c r="C17" s="9" t="s">
        <v>51</v>
      </c>
      <c r="D17" s="9" t="s">
        <v>54</v>
      </c>
      <c r="E17" s="21">
        <v>1310.36</v>
      </c>
      <c r="F17" s="21">
        <v>1310.36</v>
      </c>
      <c r="G17" s="11" t="s">
        <v>102</v>
      </c>
      <c r="H17" s="11" t="s">
        <v>102</v>
      </c>
      <c r="I17" s="11" t="s">
        <v>102</v>
      </c>
      <c r="J17" s="10">
        <f>'[1]проектная производит.'!$C$7/12-'[2]март'!$F$23</f>
        <v>0.21712966666666664</v>
      </c>
    </row>
    <row r="18" spans="1:10" ht="12.75">
      <c r="A18" s="8">
        <v>6</v>
      </c>
      <c r="B18" s="7" t="s">
        <v>18</v>
      </c>
      <c r="C18" s="9" t="s">
        <v>55</v>
      </c>
      <c r="D18" s="9" t="s">
        <v>56</v>
      </c>
      <c r="E18" s="21">
        <v>1310.36</v>
      </c>
      <c r="F18" s="21">
        <v>1310.36</v>
      </c>
      <c r="G18" s="11" t="s">
        <v>102</v>
      </c>
      <c r="H18" s="11" t="s">
        <v>102</v>
      </c>
      <c r="I18" s="11" t="s">
        <v>102</v>
      </c>
      <c r="J18" s="22">
        <v>0</v>
      </c>
    </row>
    <row r="19" spans="1:10" ht="12.75">
      <c r="A19" s="6">
        <v>7</v>
      </c>
      <c r="B19" s="7" t="s">
        <v>19</v>
      </c>
      <c r="C19" s="9" t="s">
        <v>58</v>
      </c>
      <c r="D19" s="9" t="s">
        <v>59</v>
      </c>
      <c r="E19" s="21">
        <v>1310.36</v>
      </c>
      <c r="F19" s="21">
        <v>1310.36</v>
      </c>
      <c r="G19" s="11" t="s">
        <v>102</v>
      </c>
      <c r="H19" s="11" t="s">
        <v>102</v>
      </c>
      <c r="I19" s="11" t="s">
        <v>102</v>
      </c>
      <c r="J19" s="22">
        <f>'[1]проектная производит.'!$C$13/12-'[2]март'!$F$26</f>
        <v>1.2070176666666665</v>
      </c>
    </row>
    <row r="20" spans="1:10" ht="12.75">
      <c r="A20" s="8">
        <v>8</v>
      </c>
      <c r="B20" s="7" t="s">
        <v>20</v>
      </c>
      <c r="C20" s="9" t="s">
        <v>60</v>
      </c>
      <c r="D20" s="9" t="s">
        <v>61</v>
      </c>
      <c r="E20" s="21">
        <v>1310.36</v>
      </c>
      <c r="F20" s="21">
        <v>1310.36</v>
      </c>
      <c r="G20" s="11" t="s">
        <v>102</v>
      </c>
      <c r="H20" s="11" t="s">
        <v>102</v>
      </c>
      <c r="I20" s="11" t="s">
        <v>102</v>
      </c>
      <c r="J20" s="22">
        <f>'[1]проектная производит.'!$C$15/12-'[2]март'!$F$30</f>
        <v>4.081156666666667</v>
      </c>
    </row>
    <row r="21" spans="1:10" ht="12.75">
      <c r="A21" s="6">
        <v>9</v>
      </c>
      <c r="B21" s="7" t="s">
        <v>21</v>
      </c>
      <c r="C21" s="9" t="s">
        <v>62</v>
      </c>
      <c r="D21" s="9" t="s">
        <v>63</v>
      </c>
      <c r="E21" s="21">
        <v>1310.36</v>
      </c>
      <c r="F21" s="21">
        <v>1310.36</v>
      </c>
      <c r="G21" s="11" t="s">
        <v>102</v>
      </c>
      <c r="H21" s="11" t="s">
        <v>102</v>
      </c>
      <c r="I21" s="11" t="s">
        <v>102</v>
      </c>
      <c r="J21" s="22">
        <f>'[1]проектная производит.'!$C$61/12-'[2]март'!$F$32</f>
        <v>26.485105000000004</v>
      </c>
    </row>
    <row r="22" spans="1:10" ht="12.75">
      <c r="A22" s="8">
        <v>10</v>
      </c>
      <c r="B22" s="7" t="s">
        <v>22</v>
      </c>
      <c r="C22" s="9" t="s">
        <v>64</v>
      </c>
      <c r="D22" s="9" t="s">
        <v>65</v>
      </c>
      <c r="E22" s="21">
        <v>1310.36</v>
      </c>
      <c r="F22" s="21">
        <v>1310.36</v>
      </c>
      <c r="G22" s="11" t="s">
        <v>102</v>
      </c>
      <c r="H22" s="11" t="s">
        <v>102</v>
      </c>
      <c r="I22" s="11" t="s">
        <v>102</v>
      </c>
      <c r="J22" s="22">
        <f>'[1]проектная производит.'!$C$18/12-'[2]март'!$F$31</f>
        <v>0.12331766666666666</v>
      </c>
    </row>
    <row r="23" spans="1:10" ht="12.75">
      <c r="A23" s="6">
        <v>11</v>
      </c>
      <c r="B23" s="18" t="s">
        <v>23</v>
      </c>
      <c r="C23" s="9" t="s">
        <v>66</v>
      </c>
      <c r="D23" s="9" t="s">
        <v>67</v>
      </c>
      <c r="E23" s="21">
        <v>1310.36</v>
      </c>
      <c r="F23" s="21">
        <v>1310.36</v>
      </c>
      <c r="G23" s="11" t="s">
        <v>102</v>
      </c>
      <c r="H23" s="11" t="s">
        <v>102</v>
      </c>
      <c r="I23" s="11" t="s">
        <v>102</v>
      </c>
      <c r="J23" s="22">
        <f>'[1]проектная производит.'!$C$19/12-'[2]март'!$F$34-'[2]март'!$F$33</f>
        <v>1.4711863333333333</v>
      </c>
    </row>
    <row r="24" spans="1:10" ht="12.75">
      <c r="A24" s="8">
        <v>12</v>
      </c>
      <c r="B24" s="19" t="s">
        <v>24</v>
      </c>
      <c r="C24" s="9" t="s">
        <v>68</v>
      </c>
      <c r="D24" s="9" t="s">
        <v>69</v>
      </c>
      <c r="E24" s="21">
        <v>1310.36</v>
      </c>
      <c r="F24" s="21">
        <v>1310.36</v>
      </c>
      <c r="G24" s="11" t="s">
        <v>102</v>
      </c>
      <c r="H24" s="11" t="s">
        <v>102</v>
      </c>
      <c r="I24" s="11" t="s">
        <v>102</v>
      </c>
      <c r="J24" s="22">
        <f>'[1]проектная производит.'!$C$20/12-'[2]март'!$F$33</f>
        <v>1.4063976666666669</v>
      </c>
    </row>
    <row r="25" spans="1:10" ht="12.75">
      <c r="A25" s="6">
        <v>13</v>
      </c>
      <c r="B25" s="19" t="s">
        <v>25</v>
      </c>
      <c r="C25" s="9" t="s">
        <v>68</v>
      </c>
      <c r="D25" s="9" t="s">
        <v>70</v>
      </c>
      <c r="E25" s="21">
        <v>1310.36</v>
      </c>
      <c r="F25" s="21">
        <v>1310.36</v>
      </c>
      <c r="G25" s="11" t="s">
        <v>102</v>
      </c>
      <c r="H25" s="11" t="s">
        <v>102</v>
      </c>
      <c r="I25" s="11" t="s">
        <v>102</v>
      </c>
      <c r="J25" s="22">
        <f>'[1]проектная производит.'!$C$21/12-'[2]март'!$F$34</f>
        <v>0.1147886666666667</v>
      </c>
    </row>
    <row r="26" spans="1:10" ht="12.75">
      <c r="A26" s="8">
        <v>14</v>
      </c>
      <c r="B26" s="7" t="s">
        <v>26</v>
      </c>
      <c r="C26" s="9" t="s">
        <v>71</v>
      </c>
      <c r="D26" s="9" t="s">
        <v>72</v>
      </c>
      <c r="E26" s="21">
        <v>1310.36</v>
      </c>
      <c r="F26" s="21">
        <v>1310.36</v>
      </c>
      <c r="G26" s="11" t="s">
        <v>102</v>
      </c>
      <c r="H26" s="11" t="s">
        <v>102</v>
      </c>
      <c r="I26" s="11" t="s">
        <v>102</v>
      </c>
      <c r="J26" s="22">
        <f>'[1]проектная производит.'!$C$22/12-'[2]март'!$F$35</f>
        <v>8.108275666666666</v>
      </c>
    </row>
    <row r="27" spans="1:10" ht="12.75">
      <c r="A27" s="6">
        <v>15</v>
      </c>
      <c r="B27" s="7" t="s">
        <v>27</v>
      </c>
      <c r="C27" s="9" t="s">
        <v>73</v>
      </c>
      <c r="D27" s="9" t="s">
        <v>74</v>
      </c>
      <c r="E27" s="21">
        <v>1310.36</v>
      </c>
      <c r="F27" s="21">
        <v>1310.36</v>
      </c>
      <c r="G27" s="11" t="s">
        <v>102</v>
      </c>
      <c r="H27" s="11" t="s">
        <v>102</v>
      </c>
      <c r="I27" s="11" t="s">
        <v>102</v>
      </c>
      <c r="J27" s="22">
        <f>'[1]проектная производит.'!$C$24/12-'[2]март'!$F$40</f>
        <v>0.053928999999999894</v>
      </c>
    </row>
    <row r="28" spans="1:10" ht="12.75">
      <c r="A28" s="8">
        <v>16</v>
      </c>
      <c r="B28" s="18" t="s">
        <v>28</v>
      </c>
      <c r="C28" s="9" t="s">
        <v>75</v>
      </c>
      <c r="D28" s="9" t="s">
        <v>76</v>
      </c>
      <c r="E28" s="21">
        <v>1310.36</v>
      </c>
      <c r="F28" s="21">
        <v>1310.36</v>
      </c>
      <c r="G28" s="11" t="s">
        <v>102</v>
      </c>
      <c r="H28" s="11" t="s">
        <v>102</v>
      </c>
      <c r="I28" s="11" t="s">
        <v>102</v>
      </c>
      <c r="J28" s="22">
        <f>(150+170)/12-'[2]март'!$F$38</f>
        <v>14.256594666666667</v>
      </c>
    </row>
    <row r="29" spans="1:10" ht="12.75">
      <c r="A29" s="6">
        <v>17</v>
      </c>
      <c r="B29" s="7" t="s">
        <v>29</v>
      </c>
      <c r="C29" s="9" t="s">
        <v>77</v>
      </c>
      <c r="D29" s="9" t="s">
        <v>78</v>
      </c>
      <c r="E29" s="21">
        <v>1310.36</v>
      </c>
      <c r="F29" s="21">
        <v>1310.36</v>
      </c>
      <c r="G29" s="11" t="s">
        <v>102</v>
      </c>
      <c r="H29" s="11" t="s">
        <v>102</v>
      </c>
      <c r="I29" s="11" t="s">
        <v>102</v>
      </c>
      <c r="J29" s="22">
        <v>0</v>
      </c>
    </row>
    <row r="30" spans="1:10" ht="12.75">
      <c r="A30" s="8">
        <v>18</v>
      </c>
      <c r="B30" s="18" t="s">
        <v>30</v>
      </c>
      <c r="C30" s="9" t="s">
        <v>77</v>
      </c>
      <c r="D30" s="9" t="s">
        <v>79</v>
      </c>
      <c r="E30" s="21">
        <v>1310.36</v>
      </c>
      <c r="F30" s="21">
        <v>1310.36</v>
      </c>
      <c r="G30" s="11" t="s">
        <v>102</v>
      </c>
      <c r="H30" s="11" t="s">
        <v>102</v>
      </c>
      <c r="I30" s="11" t="s">
        <v>102</v>
      </c>
      <c r="J30" s="22">
        <f>'[1]проектная производит.'!$C$30/12-'[2]март'!$F$39</f>
        <v>14.517361666666666</v>
      </c>
    </row>
    <row r="31" spans="1:10" ht="12.75">
      <c r="A31" s="6">
        <v>19</v>
      </c>
      <c r="B31" s="7" t="s">
        <v>31</v>
      </c>
      <c r="C31" s="9" t="s">
        <v>77</v>
      </c>
      <c r="D31" s="9" t="s">
        <v>80</v>
      </c>
      <c r="E31" s="21">
        <v>1310.36</v>
      </c>
      <c r="F31" s="21">
        <v>1310.36</v>
      </c>
      <c r="G31" s="11" t="s">
        <v>102</v>
      </c>
      <c r="H31" s="11" t="s">
        <v>102</v>
      </c>
      <c r="I31" s="11" t="s">
        <v>102</v>
      </c>
      <c r="J31" s="10">
        <f>'[1]проектная производит.'!$C$31/12-'[2]март'!$F$39</f>
        <v>0.3923616666666666</v>
      </c>
    </row>
    <row r="32" spans="1:10" ht="12.75">
      <c r="A32" s="8">
        <v>20</v>
      </c>
      <c r="B32" s="18" t="s">
        <v>32</v>
      </c>
      <c r="C32" s="9" t="s">
        <v>77</v>
      </c>
      <c r="D32" s="9" t="s">
        <v>81</v>
      </c>
      <c r="E32" s="21">
        <v>1310.36</v>
      </c>
      <c r="F32" s="21">
        <v>1310.36</v>
      </c>
      <c r="G32" s="11" t="s">
        <v>102</v>
      </c>
      <c r="H32" s="11" t="s">
        <v>102</v>
      </c>
      <c r="I32" s="11" t="s">
        <v>102</v>
      </c>
      <c r="J32" s="22">
        <f>'[1]проектная производит.'!$C$32/12-'[2]март'!$F$36</f>
        <v>13.498498</v>
      </c>
    </row>
    <row r="33" spans="1:10" ht="12.75">
      <c r="A33" s="6">
        <v>21</v>
      </c>
      <c r="B33" s="7" t="s">
        <v>33</v>
      </c>
      <c r="C33" s="9" t="s">
        <v>32</v>
      </c>
      <c r="D33" s="9" t="s">
        <v>82</v>
      </c>
      <c r="E33" s="21">
        <v>1310.36</v>
      </c>
      <c r="F33" s="21">
        <v>1310.36</v>
      </c>
      <c r="G33" s="11" t="s">
        <v>102</v>
      </c>
      <c r="H33" s="11" t="s">
        <v>102</v>
      </c>
      <c r="I33" s="11" t="s">
        <v>102</v>
      </c>
      <c r="J33" s="10">
        <f>'[1]проектная производит.'!$C$33/12-'[2]март'!$F$36</f>
        <v>0.4776646666666666</v>
      </c>
    </row>
    <row r="34" spans="1:10" ht="12.75">
      <c r="A34" s="8">
        <v>22</v>
      </c>
      <c r="B34" s="18" t="s">
        <v>34</v>
      </c>
      <c r="C34" s="9" t="s">
        <v>83</v>
      </c>
      <c r="D34" s="9" t="s">
        <v>122</v>
      </c>
      <c r="E34" s="21">
        <v>1310.36</v>
      </c>
      <c r="F34" s="21">
        <v>1310.36</v>
      </c>
      <c r="G34" s="11" t="s">
        <v>102</v>
      </c>
      <c r="H34" s="11" t="s">
        <v>102</v>
      </c>
      <c r="I34" s="11" t="s">
        <v>102</v>
      </c>
      <c r="J34" s="22">
        <f>'[1]проектная производит.'!$C$34/12-'[2]март'!$F$27-'[2]март'!$F$28-'[2]март'!$F$29</f>
        <v>9.419870333333334</v>
      </c>
    </row>
    <row r="35" spans="1:10" ht="12.75">
      <c r="A35" s="6">
        <v>23</v>
      </c>
      <c r="B35" s="7" t="s">
        <v>35</v>
      </c>
      <c r="C35" s="9" t="s">
        <v>84</v>
      </c>
      <c r="D35" s="9" t="s">
        <v>85</v>
      </c>
      <c r="E35" s="21">
        <v>1310.36</v>
      </c>
      <c r="F35" s="21">
        <v>1310.36</v>
      </c>
      <c r="G35" s="11" t="s">
        <v>102</v>
      </c>
      <c r="H35" s="11" t="s">
        <v>102</v>
      </c>
      <c r="I35" s="11" t="s">
        <v>102</v>
      </c>
      <c r="J35" s="10">
        <f>'[1]проектная производит.'!$C$35/12-'[2]март'!$F$27</f>
        <v>0.5935676666666666</v>
      </c>
    </row>
    <row r="36" spans="1:10" ht="12.75">
      <c r="A36" s="8">
        <v>24</v>
      </c>
      <c r="B36" s="7" t="s">
        <v>36</v>
      </c>
      <c r="C36" s="9" t="s">
        <v>84</v>
      </c>
      <c r="D36" s="9" t="s">
        <v>86</v>
      </c>
      <c r="E36" s="21">
        <v>1310.36</v>
      </c>
      <c r="F36" s="21">
        <v>1310.36</v>
      </c>
      <c r="G36" s="11" t="s">
        <v>102</v>
      </c>
      <c r="H36" s="11" t="s">
        <v>102</v>
      </c>
      <c r="I36" s="11" t="s">
        <v>102</v>
      </c>
      <c r="J36" s="22">
        <f>'[1]проектная производит.'!$C$36/12-'[2]март'!$F$28</f>
        <v>0.6263026666666667</v>
      </c>
    </row>
    <row r="37" spans="1:10" ht="12.75">
      <c r="A37" s="6">
        <v>25</v>
      </c>
      <c r="B37" s="7" t="s">
        <v>110</v>
      </c>
      <c r="C37" s="9" t="s">
        <v>84</v>
      </c>
      <c r="D37" s="7" t="s">
        <v>111</v>
      </c>
      <c r="E37" s="21">
        <v>1310.36</v>
      </c>
      <c r="F37" s="21">
        <v>1310.36</v>
      </c>
      <c r="G37" s="11" t="s">
        <v>102</v>
      </c>
      <c r="H37" s="11" t="s">
        <v>102</v>
      </c>
      <c r="I37" s="11" t="s">
        <v>102</v>
      </c>
      <c r="J37" s="22">
        <f>'[1]проектная производит.'!$C$55/12-'[2]март'!$F$29</f>
        <v>0.1343201754385965</v>
      </c>
    </row>
    <row r="38" spans="1:10" ht="12.75">
      <c r="A38" s="8">
        <v>26</v>
      </c>
      <c r="B38" s="7" t="s">
        <v>37</v>
      </c>
      <c r="C38" s="9" t="s">
        <v>87</v>
      </c>
      <c r="D38" s="9" t="s">
        <v>88</v>
      </c>
      <c r="E38" s="21">
        <v>1310.36</v>
      </c>
      <c r="F38" s="21">
        <v>1310.36</v>
      </c>
      <c r="G38" s="11" t="s">
        <v>102</v>
      </c>
      <c r="H38" s="11" t="s">
        <v>102</v>
      </c>
      <c r="I38" s="11" t="s">
        <v>102</v>
      </c>
      <c r="J38" s="22">
        <f>'[1]проектная производит.'!$C$37/12-'[2]март'!$F$41</f>
        <v>46.666666666666664</v>
      </c>
    </row>
    <row r="39" spans="1:10" ht="12.75">
      <c r="A39" s="6">
        <v>27</v>
      </c>
      <c r="B39" s="18" t="s">
        <v>38</v>
      </c>
      <c r="C39" s="9" t="s">
        <v>57</v>
      </c>
      <c r="D39" s="9" t="s">
        <v>89</v>
      </c>
      <c r="E39" s="21">
        <v>1310.36</v>
      </c>
      <c r="F39" s="21">
        <v>1310.36</v>
      </c>
      <c r="G39" s="11" t="s">
        <v>102</v>
      </c>
      <c r="H39" s="11" t="s">
        <v>102</v>
      </c>
      <c r="I39" s="11" t="s">
        <v>102</v>
      </c>
      <c r="J39" s="22">
        <f>'[1]проектная производит.'!$C$38/12-'[2]март'!$F$42</f>
        <v>41.681569</v>
      </c>
    </row>
    <row r="40" spans="1:10" ht="12.75">
      <c r="A40" s="8">
        <v>28</v>
      </c>
      <c r="B40" s="7" t="s">
        <v>39</v>
      </c>
      <c r="C40" s="9" t="s">
        <v>90</v>
      </c>
      <c r="D40" s="9" t="s">
        <v>91</v>
      </c>
      <c r="E40" s="21">
        <v>1310.36</v>
      </c>
      <c r="F40" s="21">
        <v>1310.36</v>
      </c>
      <c r="G40" s="11" t="s">
        <v>102</v>
      </c>
      <c r="H40" s="11" t="s">
        <v>102</v>
      </c>
      <c r="I40" s="11" t="s">
        <v>102</v>
      </c>
      <c r="J40" s="22">
        <f>'[1]проектная производит.'!$C$39/12-'[2]март'!$F$42</f>
        <v>4.981569</v>
      </c>
    </row>
    <row r="41" spans="1:10" ht="12.75">
      <c r="A41" s="6">
        <v>29</v>
      </c>
      <c r="B41" s="20" t="s">
        <v>40</v>
      </c>
      <c r="C41" s="9" t="s">
        <v>90</v>
      </c>
      <c r="D41" s="9" t="s">
        <v>41</v>
      </c>
      <c r="E41" s="21">
        <v>1310.36</v>
      </c>
      <c r="F41" s="21">
        <v>1310.36</v>
      </c>
      <c r="G41" s="11" t="s">
        <v>102</v>
      </c>
      <c r="H41" s="11" t="s">
        <v>102</v>
      </c>
      <c r="I41" s="11" t="s">
        <v>102</v>
      </c>
      <c r="J41" s="22">
        <f>'[1]проектная производит.'!$C$40/12-'[2]март'!$F$43-'[2]март'!$F$44-'[2]март'!$F$45-'[2]март'!$F$46-'[2]март'!$F$47-'[2]март'!$F$48-'[2]март'!$F$49-'[2]март'!$F$50-'[2]март'!$F$51-'[2]март'!$F$52-'[2]март'!$F$53</f>
        <v>38.851673000000005</v>
      </c>
    </row>
    <row r="42" spans="1:10" ht="12.75">
      <c r="A42" s="8">
        <v>30</v>
      </c>
      <c r="B42" s="18" t="s">
        <v>41</v>
      </c>
      <c r="C42" s="9" t="s">
        <v>92</v>
      </c>
      <c r="D42" s="9" t="s">
        <v>93</v>
      </c>
      <c r="E42" s="21">
        <v>1310.36</v>
      </c>
      <c r="F42" s="21">
        <v>1310.36</v>
      </c>
      <c r="G42" s="11" t="s">
        <v>102</v>
      </c>
      <c r="H42" s="11" t="s">
        <v>102</v>
      </c>
      <c r="I42" s="11" t="s">
        <v>102</v>
      </c>
      <c r="J42" s="22">
        <f>'[1]проектная производит.'!$C$41/12-'[2]март'!$F$47</f>
        <v>1.7319673333333334</v>
      </c>
    </row>
    <row r="43" spans="1:10" ht="12.75">
      <c r="A43" s="6">
        <v>31</v>
      </c>
      <c r="B43" s="7" t="s">
        <v>42</v>
      </c>
      <c r="C43" s="9" t="s">
        <v>41</v>
      </c>
      <c r="D43" s="9" t="s">
        <v>94</v>
      </c>
      <c r="E43" s="21">
        <v>1310.36</v>
      </c>
      <c r="F43" s="21">
        <v>1310.36</v>
      </c>
      <c r="G43" s="11" t="s">
        <v>102</v>
      </c>
      <c r="H43" s="11" t="s">
        <v>102</v>
      </c>
      <c r="I43" s="11" t="s">
        <v>102</v>
      </c>
      <c r="J43" s="22">
        <f>'[1]проектная производит.'!$C$43/12-'[2]март'!$F$43</f>
        <v>3.1451219999999998</v>
      </c>
    </row>
    <row r="44" spans="1:10" ht="12.75">
      <c r="A44" s="8">
        <v>32</v>
      </c>
      <c r="B44" s="7" t="s">
        <v>43</v>
      </c>
      <c r="C44" s="9" t="s">
        <v>41</v>
      </c>
      <c r="D44" s="9" t="s">
        <v>95</v>
      </c>
      <c r="E44" s="21">
        <v>1310.36</v>
      </c>
      <c r="F44" s="21">
        <v>1310.36</v>
      </c>
      <c r="G44" s="11" t="s">
        <v>102</v>
      </c>
      <c r="H44" s="11" t="s">
        <v>102</v>
      </c>
      <c r="I44" s="11" t="s">
        <v>102</v>
      </c>
      <c r="J44" s="22">
        <f>'[1]проектная производит.'!$C$44/12-'[2]март'!$F$46</f>
        <v>1.246541</v>
      </c>
    </row>
    <row r="45" spans="1:10" ht="12.75">
      <c r="A45" s="6">
        <v>33</v>
      </c>
      <c r="B45" s="7" t="s">
        <v>44</v>
      </c>
      <c r="C45" s="14" t="s">
        <v>41</v>
      </c>
      <c r="D45" s="14" t="s">
        <v>96</v>
      </c>
      <c r="E45" s="21">
        <v>1310.36</v>
      </c>
      <c r="F45" s="21">
        <v>1310.36</v>
      </c>
      <c r="G45" s="11" t="s">
        <v>102</v>
      </c>
      <c r="H45" s="11" t="s">
        <v>102</v>
      </c>
      <c r="I45" s="11" t="s">
        <v>102</v>
      </c>
      <c r="J45" s="22">
        <f>'[1]проектная производит.'!$C$45/12-'[2]март'!$F$44</f>
        <v>2.382308</v>
      </c>
    </row>
    <row r="46" spans="1:10" ht="12.75">
      <c r="A46" s="8">
        <v>34</v>
      </c>
      <c r="B46" s="7" t="s">
        <v>120</v>
      </c>
      <c r="C46" s="14" t="s">
        <v>41</v>
      </c>
      <c r="D46" s="14" t="s">
        <v>124</v>
      </c>
      <c r="E46" s="21">
        <v>1310.36</v>
      </c>
      <c r="F46" s="21">
        <v>1310.36</v>
      </c>
      <c r="G46" s="11" t="s">
        <v>102</v>
      </c>
      <c r="H46" s="11" t="s">
        <v>102</v>
      </c>
      <c r="I46" s="11" t="s">
        <v>102</v>
      </c>
      <c r="J46" s="22">
        <f>'[1]проектная производит.'!$C$59/12-'[2]март'!$F$45</f>
        <v>1.2047404187582562</v>
      </c>
    </row>
    <row r="47" spans="1:10" ht="12.75">
      <c r="A47" s="6">
        <v>35</v>
      </c>
      <c r="B47" s="7" t="s">
        <v>45</v>
      </c>
      <c r="C47" s="9" t="s">
        <v>41</v>
      </c>
      <c r="D47" s="9" t="s">
        <v>97</v>
      </c>
      <c r="E47" s="21">
        <v>1310.36</v>
      </c>
      <c r="F47" s="21">
        <v>1310.36</v>
      </c>
      <c r="G47" s="11" t="s">
        <v>102</v>
      </c>
      <c r="H47" s="11" t="s">
        <v>102</v>
      </c>
      <c r="I47" s="11" t="s">
        <v>102</v>
      </c>
      <c r="J47" s="22">
        <f>'[1]проектная производит.'!$C$46/12-'[2]март'!$F$47</f>
        <v>5.236134</v>
      </c>
    </row>
    <row r="48" spans="1:10" ht="12.75">
      <c r="A48" s="8">
        <v>36</v>
      </c>
      <c r="B48" s="18" t="s">
        <v>112</v>
      </c>
      <c r="C48" s="9" t="s">
        <v>41</v>
      </c>
      <c r="D48" s="9" t="s">
        <v>109</v>
      </c>
      <c r="E48" s="21">
        <v>1310.36</v>
      </c>
      <c r="F48" s="21">
        <v>1310.36</v>
      </c>
      <c r="G48" s="11" t="s">
        <v>102</v>
      </c>
      <c r="H48" s="11" t="s">
        <v>102</v>
      </c>
      <c r="I48" s="11" t="s">
        <v>102</v>
      </c>
      <c r="J48" s="22">
        <f>'[1]проектная производит.'!$C$42/12-'[2]март'!$F$52-'[2]март'!$F$53</f>
        <v>35.10031033333333</v>
      </c>
    </row>
    <row r="49" spans="1:10" ht="12.75">
      <c r="A49" s="6">
        <v>37</v>
      </c>
      <c r="B49" s="7" t="s">
        <v>46</v>
      </c>
      <c r="C49" s="9" t="s">
        <v>106</v>
      </c>
      <c r="D49" s="9" t="s">
        <v>98</v>
      </c>
      <c r="E49" s="21">
        <v>1310.36</v>
      </c>
      <c r="F49" s="21">
        <v>1310.36</v>
      </c>
      <c r="G49" s="11" t="s">
        <v>102</v>
      </c>
      <c r="H49" s="11" t="s">
        <v>102</v>
      </c>
      <c r="I49" s="11" t="s">
        <v>102</v>
      </c>
      <c r="J49" s="22">
        <f>'[1]проектная производит.'!$C$47/12-'[2]март'!$F$52</f>
        <v>1.215977</v>
      </c>
    </row>
    <row r="50" spans="1:10" ht="12.75">
      <c r="A50" s="8">
        <v>38</v>
      </c>
      <c r="B50" s="7" t="s">
        <v>105</v>
      </c>
      <c r="C50" s="9" t="s">
        <v>106</v>
      </c>
      <c r="D50" s="9" t="s">
        <v>107</v>
      </c>
      <c r="E50" s="21">
        <v>1310.36</v>
      </c>
      <c r="F50" s="21">
        <v>1310.36</v>
      </c>
      <c r="G50" s="11" t="s">
        <v>102</v>
      </c>
      <c r="H50" s="11" t="s">
        <v>102</v>
      </c>
      <c r="I50" s="11" t="s">
        <v>102</v>
      </c>
      <c r="J50" s="22">
        <f>'[1]проектная производит.'!$C$51/12-'[2]март'!$F$53</f>
        <v>10.661000000000001</v>
      </c>
    </row>
    <row r="51" spans="1:10" ht="12.75" customHeight="1">
      <c r="A51" s="6">
        <v>39</v>
      </c>
      <c r="B51" s="15" t="s">
        <v>113</v>
      </c>
      <c r="C51" s="9" t="s">
        <v>41</v>
      </c>
      <c r="D51" s="9" t="s">
        <v>123</v>
      </c>
      <c r="E51" s="21">
        <v>1310.36</v>
      </c>
      <c r="F51" s="21">
        <v>1310.36</v>
      </c>
      <c r="G51" s="11" t="s">
        <v>102</v>
      </c>
      <c r="H51" s="11" t="s">
        <v>102</v>
      </c>
      <c r="I51" s="11" t="s">
        <v>102</v>
      </c>
      <c r="J51" s="22">
        <f>'[1]проектная производит.'!$C$50/12-'[2]март'!$F$51-'[2]март'!$F$49-'[2]март'!$F$48-'[2]март'!$F$50</f>
        <v>22.62777</v>
      </c>
    </row>
    <row r="52" spans="1:10" ht="12.75" customHeight="1">
      <c r="A52" s="8">
        <v>40</v>
      </c>
      <c r="B52" s="7" t="s">
        <v>47</v>
      </c>
      <c r="C52" s="16" t="s">
        <v>113</v>
      </c>
      <c r="D52" s="9" t="s">
        <v>99</v>
      </c>
      <c r="E52" s="21">
        <v>1310.36</v>
      </c>
      <c r="F52" s="21">
        <v>1310.36</v>
      </c>
      <c r="G52" s="11" t="s">
        <v>102</v>
      </c>
      <c r="H52" s="11" t="s">
        <v>102</v>
      </c>
      <c r="I52" s="11" t="s">
        <v>102</v>
      </c>
      <c r="J52" s="22">
        <f>'[1]проектная производит.'!$C$49/12-'[2]март'!$F$51</f>
        <v>1.2344583333333334</v>
      </c>
    </row>
    <row r="53" spans="1:10" ht="12.75" customHeight="1">
      <c r="A53" s="6">
        <v>41</v>
      </c>
      <c r="B53" s="7" t="s">
        <v>114</v>
      </c>
      <c r="C53" s="16" t="s">
        <v>113</v>
      </c>
      <c r="D53" s="7" t="s">
        <v>115</v>
      </c>
      <c r="E53" s="21">
        <v>1310.36</v>
      </c>
      <c r="F53" s="21">
        <v>1310.36</v>
      </c>
      <c r="G53" s="11" t="s">
        <v>102</v>
      </c>
      <c r="H53" s="11" t="s">
        <v>102</v>
      </c>
      <c r="I53" s="11" t="s">
        <v>102</v>
      </c>
      <c r="J53" s="22">
        <f>'[1]проектная производит.'!$C$56/12-'[2]март'!$F$48</f>
        <v>0.5475997357992073</v>
      </c>
    </row>
    <row r="54" spans="1:10" ht="12.75" customHeight="1">
      <c r="A54" s="8">
        <v>42</v>
      </c>
      <c r="B54" s="7" t="s">
        <v>116</v>
      </c>
      <c r="C54" s="16" t="s">
        <v>113</v>
      </c>
      <c r="D54" s="7" t="s">
        <v>117</v>
      </c>
      <c r="E54" s="21">
        <v>1310.36</v>
      </c>
      <c r="F54" s="21">
        <v>1310.36</v>
      </c>
      <c r="G54" s="11" t="s">
        <v>102</v>
      </c>
      <c r="H54" s="11" t="s">
        <v>102</v>
      </c>
      <c r="I54" s="11" t="s">
        <v>102</v>
      </c>
      <c r="J54" s="22">
        <f>'[1]проектная производит.'!$C$57/12-'[2]март'!$F$49</f>
        <v>1.1340944715984147</v>
      </c>
    </row>
    <row r="55" spans="1:10" ht="12.75" customHeight="1">
      <c r="A55" s="6">
        <v>43</v>
      </c>
      <c r="B55" s="7" t="s">
        <v>118</v>
      </c>
      <c r="C55" s="16" t="s">
        <v>113</v>
      </c>
      <c r="D55" s="7" t="s">
        <v>119</v>
      </c>
      <c r="E55" s="21">
        <v>1310.36</v>
      </c>
      <c r="F55" s="21">
        <v>1310.36</v>
      </c>
      <c r="G55" s="11" t="s">
        <v>102</v>
      </c>
      <c r="H55" s="11" t="s">
        <v>102</v>
      </c>
      <c r="I55" s="11" t="s">
        <v>102</v>
      </c>
      <c r="J55" s="22">
        <f>'[1]проектная производит.'!$C$58/12-'[2]март'!$F$50</f>
        <v>1.9788857331571994</v>
      </c>
    </row>
    <row r="56" spans="1:10" ht="12.75" customHeight="1">
      <c r="A56" s="8">
        <v>44</v>
      </c>
      <c r="B56" s="7" t="s">
        <v>48</v>
      </c>
      <c r="C56" s="17" t="s">
        <v>100</v>
      </c>
      <c r="D56" s="17" t="s">
        <v>101</v>
      </c>
      <c r="E56" s="21">
        <v>1310.36</v>
      </c>
      <c r="F56" s="21">
        <v>1310.36</v>
      </c>
      <c r="G56" s="11" t="s">
        <v>102</v>
      </c>
      <c r="H56" s="11" t="s">
        <v>102</v>
      </c>
      <c r="I56" s="11" t="s">
        <v>102</v>
      </c>
      <c r="J56" s="22">
        <f>'[1]проектная производит.'!$C$53/12-5.02841295</f>
        <v>27.83545705</v>
      </c>
    </row>
    <row r="57" spans="1:10" ht="12.75">
      <c r="A57" s="41"/>
      <c r="B57" s="74" t="s">
        <v>188</v>
      </c>
      <c r="C57" s="74"/>
      <c r="D57" s="74"/>
      <c r="E57" s="74"/>
      <c r="F57" s="74"/>
      <c r="G57" s="74"/>
      <c r="H57" s="74"/>
      <c r="I57" s="74"/>
      <c r="J57" s="74"/>
    </row>
    <row r="58" spans="1:10" ht="12.75">
      <c r="A58" s="8">
        <v>45</v>
      </c>
      <c r="B58" s="62" t="s">
        <v>57</v>
      </c>
      <c r="C58" s="70"/>
      <c r="D58" s="70"/>
      <c r="E58" s="72">
        <v>1310.36</v>
      </c>
      <c r="F58" s="72">
        <v>1310.36</v>
      </c>
      <c r="G58" s="69" t="s">
        <v>102</v>
      </c>
      <c r="H58" s="69" t="s">
        <v>102</v>
      </c>
      <c r="I58" s="69" t="s">
        <v>102</v>
      </c>
      <c r="J58" s="58">
        <v>1.221606007171552</v>
      </c>
    </row>
    <row r="59" spans="1:10" ht="12.75">
      <c r="A59" s="38">
        <v>46</v>
      </c>
      <c r="B59" s="73" t="s">
        <v>131</v>
      </c>
      <c r="C59" s="66" t="s">
        <v>132</v>
      </c>
      <c r="D59" s="66" t="s">
        <v>133</v>
      </c>
      <c r="E59" s="72">
        <v>1310.36</v>
      </c>
      <c r="F59" s="72">
        <v>1310.36</v>
      </c>
      <c r="G59" s="69" t="s">
        <v>102</v>
      </c>
      <c r="H59" s="69" t="s">
        <v>102</v>
      </c>
      <c r="I59" s="69" t="s">
        <v>102</v>
      </c>
      <c r="J59" s="59">
        <v>0.006049044272971803</v>
      </c>
    </row>
    <row r="60" spans="1:10" ht="12.75">
      <c r="A60" s="8">
        <v>47</v>
      </c>
      <c r="B60" s="71" t="s">
        <v>134</v>
      </c>
      <c r="C60" s="65"/>
      <c r="D60" s="65"/>
      <c r="E60" s="72">
        <v>1310.36</v>
      </c>
      <c r="F60" s="72">
        <v>1310.36</v>
      </c>
      <c r="G60" s="69" t="s">
        <v>102</v>
      </c>
      <c r="H60" s="69" t="s">
        <v>102</v>
      </c>
      <c r="I60" s="69" t="s">
        <v>102</v>
      </c>
      <c r="J60" s="60">
        <v>1.4248283143524678</v>
      </c>
    </row>
    <row r="61" spans="1:10" ht="25.5">
      <c r="A61" s="38">
        <v>48</v>
      </c>
      <c r="B61" s="68" t="s">
        <v>135</v>
      </c>
      <c r="C61" s="66" t="s">
        <v>136</v>
      </c>
      <c r="D61" s="66" t="s">
        <v>137</v>
      </c>
      <c r="E61" s="72">
        <v>1310.36</v>
      </c>
      <c r="F61" s="72">
        <v>1310.36</v>
      </c>
      <c r="G61" s="69" t="s">
        <v>102</v>
      </c>
      <c r="H61" s="69" t="s">
        <v>102</v>
      </c>
      <c r="I61" s="69" t="s">
        <v>102</v>
      </c>
      <c r="J61" s="60">
        <v>0.08534836189945531</v>
      </c>
    </row>
    <row r="62" spans="1:10" ht="12.75">
      <c r="A62" s="8">
        <v>49</v>
      </c>
      <c r="B62" s="68" t="s">
        <v>138</v>
      </c>
      <c r="C62" s="66" t="s">
        <v>139</v>
      </c>
      <c r="D62" s="66" t="s">
        <v>140</v>
      </c>
      <c r="E62" s="72">
        <v>1310.36</v>
      </c>
      <c r="F62" s="72">
        <v>1310.36</v>
      </c>
      <c r="G62" s="69" t="s">
        <v>102</v>
      </c>
      <c r="H62" s="69" t="s">
        <v>102</v>
      </c>
      <c r="I62" s="69" t="s">
        <v>102</v>
      </c>
      <c r="J62" s="60">
        <v>0.0001639324288760329</v>
      </c>
    </row>
    <row r="63" spans="1:10" ht="12.75">
      <c r="A63" s="38">
        <v>50</v>
      </c>
      <c r="B63" s="68" t="s">
        <v>141</v>
      </c>
      <c r="C63" s="66" t="s">
        <v>142</v>
      </c>
      <c r="D63" s="66" t="s">
        <v>143</v>
      </c>
      <c r="E63" s="72">
        <v>1310.36</v>
      </c>
      <c r="F63" s="72">
        <v>1310.36</v>
      </c>
      <c r="G63" s="69" t="s">
        <v>102</v>
      </c>
      <c r="H63" s="69" t="s">
        <v>102</v>
      </c>
      <c r="I63" s="69" t="s">
        <v>102</v>
      </c>
      <c r="J63" s="60">
        <v>0.0008531681465100962</v>
      </c>
    </row>
    <row r="64" spans="1:10" ht="12.75">
      <c r="A64" s="8">
        <v>51</v>
      </c>
      <c r="B64" s="68" t="s">
        <v>144</v>
      </c>
      <c r="C64" s="66" t="s">
        <v>145</v>
      </c>
      <c r="D64" s="66" t="s">
        <v>146</v>
      </c>
      <c r="E64" s="72">
        <v>1310.36</v>
      </c>
      <c r="F64" s="72">
        <v>1310.36</v>
      </c>
      <c r="G64" s="69" t="s">
        <v>102</v>
      </c>
      <c r="H64" s="69" t="s">
        <v>102</v>
      </c>
      <c r="I64" s="69" t="s">
        <v>102</v>
      </c>
      <c r="J64" s="60">
        <v>0.004438868223356734</v>
      </c>
    </row>
    <row r="65" spans="1:10" ht="12.75">
      <c r="A65" s="38">
        <v>52</v>
      </c>
      <c r="B65" s="68" t="s">
        <v>147</v>
      </c>
      <c r="C65" s="66" t="s">
        <v>148</v>
      </c>
      <c r="D65" s="66" t="s">
        <v>149</v>
      </c>
      <c r="E65" s="72">
        <v>1310.36</v>
      </c>
      <c r="F65" s="72">
        <v>1310.36</v>
      </c>
      <c r="G65" s="69" t="s">
        <v>102</v>
      </c>
      <c r="H65" s="69" t="s">
        <v>102</v>
      </c>
      <c r="I65" s="69" t="s">
        <v>102</v>
      </c>
      <c r="J65" s="60">
        <v>0.00842717156192429</v>
      </c>
    </row>
    <row r="66" spans="1:10" ht="25.5">
      <c r="A66" s="8">
        <v>53</v>
      </c>
      <c r="B66" s="68" t="s">
        <v>150</v>
      </c>
      <c r="C66" s="66" t="s">
        <v>151</v>
      </c>
      <c r="D66" s="66" t="s">
        <v>152</v>
      </c>
      <c r="E66" s="72">
        <v>1310.36</v>
      </c>
      <c r="F66" s="72">
        <v>1310.36</v>
      </c>
      <c r="G66" s="69" t="s">
        <v>102</v>
      </c>
      <c r="H66" s="69" t="s">
        <v>102</v>
      </c>
      <c r="I66" s="69" t="s">
        <v>102</v>
      </c>
      <c r="J66" s="60">
        <v>0.0008406056314130815</v>
      </c>
    </row>
    <row r="67" spans="1:10" ht="25.5">
      <c r="A67" s="38">
        <v>54</v>
      </c>
      <c r="B67" s="68" t="s">
        <v>153</v>
      </c>
      <c r="C67" s="66" t="s">
        <v>154</v>
      </c>
      <c r="D67" s="66" t="s">
        <v>155</v>
      </c>
      <c r="E67" s="72">
        <v>1310.36</v>
      </c>
      <c r="F67" s="72">
        <v>1310.36</v>
      </c>
      <c r="G67" s="69" t="s">
        <v>102</v>
      </c>
      <c r="H67" s="69" t="s">
        <v>102</v>
      </c>
      <c r="I67" s="69" t="s">
        <v>102</v>
      </c>
      <c r="J67" s="60">
        <v>0.0004252729250275547</v>
      </c>
    </row>
    <row r="68" spans="1:10" ht="25.5">
      <c r="A68" s="8">
        <v>55</v>
      </c>
      <c r="B68" s="68" t="s">
        <v>156</v>
      </c>
      <c r="C68" s="66" t="s">
        <v>157</v>
      </c>
      <c r="D68" s="66" t="s">
        <v>158</v>
      </c>
      <c r="E68" s="72">
        <v>1310.36</v>
      </c>
      <c r="F68" s="72">
        <v>1310.36</v>
      </c>
      <c r="G68" s="69" t="s">
        <v>102</v>
      </c>
      <c r="H68" s="69" t="s">
        <v>102</v>
      </c>
      <c r="I68" s="69" t="s">
        <v>102</v>
      </c>
      <c r="J68" s="60">
        <v>0.0008996508071559715</v>
      </c>
    </row>
    <row r="69" spans="1:10" ht="25.5">
      <c r="A69" s="38">
        <v>56</v>
      </c>
      <c r="B69" s="68" t="s">
        <v>159</v>
      </c>
      <c r="C69" s="66" t="s">
        <v>160</v>
      </c>
      <c r="D69" s="66" t="s">
        <v>161</v>
      </c>
      <c r="E69" s="72">
        <v>1310.36</v>
      </c>
      <c r="F69" s="72">
        <v>1310.36</v>
      </c>
      <c r="G69" s="69" t="s">
        <v>102</v>
      </c>
      <c r="H69" s="69" t="s">
        <v>102</v>
      </c>
      <c r="I69" s="69" t="s">
        <v>102</v>
      </c>
      <c r="J69" s="59">
        <v>0.002221608952344551</v>
      </c>
    </row>
    <row r="70" spans="1:10" ht="12.75">
      <c r="A70" s="8">
        <v>57</v>
      </c>
      <c r="B70" s="64" t="s">
        <v>162</v>
      </c>
      <c r="C70" s="66"/>
      <c r="D70" s="66"/>
      <c r="E70" s="72">
        <v>1310.36</v>
      </c>
      <c r="F70" s="72">
        <v>1310.36</v>
      </c>
      <c r="G70" s="69" t="s">
        <v>102</v>
      </c>
      <c r="H70" s="69" t="s">
        <v>102</v>
      </c>
      <c r="I70" s="69" t="s">
        <v>102</v>
      </c>
      <c r="J70" s="58">
        <v>0.2260648892639481</v>
      </c>
    </row>
    <row r="71" spans="1:10" ht="12.75">
      <c r="A71" s="38">
        <v>58</v>
      </c>
      <c r="B71" s="68" t="s">
        <v>163</v>
      </c>
      <c r="C71" s="66" t="s">
        <v>164</v>
      </c>
      <c r="D71" s="66" t="s">
        <v>165</v>
      </c>
      <c r="E71" s="72">
        <v>1310.36</v>
      </c>
      <c r="F71" s="72">
        <v>1310.36</v>
      </c>
      <c r="G71" s="69" t="s">
        <v>102</v>
      </c>
      <c r="H71" s="69" t="s">
        <v>102</v>
      </c>
      <c r="I71" s="69" t="s">
        <v>102</v>
      </c>
      <c r="J71" s="59">
        <v>0.0008747208793584532</v>
      </c>
    </row>
    <row r="72" spans="1:10" ht="12.75">
      <c r="A72" s="8">
        <v>59</v>
      </c>
      <c r="B72" s="68" t="s">
        <v>166</v>
      </c>
      <c r="C72" s="66" t="s">
        <v>167</v>
      </c>
      <c r="D72" s="66" t="s">
        <v>168</v>
      </c>
      <c r="E72" s="72">
        <v>1310.36</v>
      </c>
      <c r="F72" s="72">
        <v>1310.36</v>
      </c>
      <c r="G72" s="69" t="s">
        <v>102</v>
      </c>
      <c r="H72" s="69" t="s">
        <v>102</v>
      </c>
      <c r="I72" s="69" t="s">
        <v>102</v>
      </c>
      <c r="J72" s="59">
        <v>8.776E-05</v>
      </c>
    </row>
    <row r="73" spans="1:10" ht="12.75">
      <c r="A73" s="38">
        <v>60</v>
      </c>
      <c r="B73" s="68" t="s">
        <v>169</v>
      </c>
      <c r="C73" s="66" t="s">
        <v>170</v>
      </c>
      <c r="D73" s="66" t="s">
        <v>171</v>
      </c>
      <c r="E73" s="72">
        <v>1310.36</v>
      </c>
      <c r="F73" s="72">
        <v>1310.36</v>
      </c>
      <c r="G73" s="69" t="s">
        <v>102</v>
      </c>
      <c r="H73" s="69" t="s">
        <v>102</v>
      </c>
      <c r="I73" s="69" t="s">
        <v>102</v>
      </c>
      <c r="J73" s="59">
        <v>0.0005001356278134539</v>
      </c>
    </row>
    <row r="74" spans="1:10" ht="12.75">
      <c r="A74" s="8">
        <v>61</v>
      </c>
      <c r="B74" s="68" t="s">
        <v>172</v>
      </c>
      <c r="C74" s="66" t="s">
        <v>173</v>
      </c>
      <c r="D74" s="66" t="s">
        <v>174</v>
      </c>
      <c r="E74" s="72">
        <v>1310.36</v>
      </c>
      <c r="F74" s="72">
        <v>1310.36</v>
      </c>
      <c r="G74" s="69" t="s">
        <v>102</v>
      </c>
      <c r="H74" s="69" t="s">
        <v>102</v>
      </c>
      <c r="I74" s="69" t="s">
        <v>102</v>
      </c>
      <c r="J74" s="59">
        <v>0.00041863492820685895</v>
      </c>
    </row>
    <row r="75" spans="1:10" ht="12.75">
      <c r="A75" s="38">
        <v>62</v>
      </c>
      <c r="B75" s="68" t="s">
        <v>175</v>
      </c>
      <c r="C75" s="66" t="s">
        <v>176</v>
      </c>
      <c r="D75" s="66" t="s">
        <v>177</v>
      </c>
      <c r="E75" s="72">
        <v>1310.36</v>
      </c>
      <c r="F75" s="72">
        <v>1310.36</v>
      </c>
      <c r="G75" s="69" t="s">
        <v>102</v>
      </c>
      <c r="H75" s="69" t="s">
        <v>102</v>
      </c>
      <c r="I75" s="69" t="s">
        <v>102</v>
      </c>
      <c r="J75" s="59">
        <v>0.00017514083666216772</v>
      </c>
    </row>
    <row r="76" spans="1:10" ht="12.75">
      <c r="A76" s="8">
        <v>63</v>
      </c>
      <c r="B76" s="67" t="s">
        <v>178</v>
      </c>
      <c r="C76" s="66"/>
      <c r="D76" s="66"/>
      <c r="E76" s="72"/>
      <c r="F76" s="72"/>
      <c r="G76" s="69"/>
      <c r="H76" s="69"/>
      <c r="I76" s="69"/>
      <c r="J76" s="59"/>
    </row>
    <row r="77" spans="1:10" ht="25.5">
      <c r="A77" s="38">
        <v>64</v>
      </c>
      <c r="B77" s="68" t="s">
        <v>179</v>
      </c>
      <c r="C77" s="66" t="s">
        <v>180</v>
      </c>
      <c r="D77" s="66" t="s">
        <v>181</v>
      </c>
      <c r="E77" s="72">
        <v>1310.36</v>
      </c>
      <c r="F77" s="72">
        <v>1310.36</v>
      </c>
      <c r="G77" s="69" t="s">
        <v>102</v>
      </c>
      <c r="H77" s="69" t="s">
        <v>102</v>
      </c>
      <c r="I77" s="69" t="s">
        <v>102</v>
      </c>
      <c r="J77" s="59">
        <v>0.0056586643897577225</v>
      </c>
    </row>
    <row r="78" spans="1:10" ht="12.75">
      <c r="A78" s="8">
        <v>65</v>
      </c>
      <c r="B78" s="68" t="s">
        <v>182</v>
      </c>
      <c r="C78" s="66" t="s">
        <v>183</v>
      </c>
      <c r="D78" s="66" t="s">
        <v>184</v>
      </c>
      <c r="E78" s="72">
        <v>1310.36</v>
      </c>
      <c r="F78" s="72">
        <v>1310.36</v>
      </c>
      <c r="G78" s="69" t="s">
        <v>102</v>
      </c>
      <c r="H78" s="69" t="s">
        <v>102</v>
      </c>
      <c r="I78" s="69" t="s">
        <v>102</v>
      </c>
      <c r="J78" s="59">
        <v>0.021754684032585615</v>
      </c>
    </row>
    <row r="79" spans="1:10" ht="12.75">
      <c r="A79" s="38">
        <v>66</v>
      </c>
      <c r="B79" s="68" t="s">
        <v>185</v>
      </c>
      <c r="C79" s="63" t="s">
        <v>186</v>
      </c>
      <c r="D79" s="63" t="s">
        <v>187</v>
      </c>
      <c r="E79" s="72">
        <v>1310.36</v>
      </c>
      <c r="F79" s="72">
        <v>1310.36</v>
      </c>
      <c r="G79" s="69" t="s">
        <v>102</v>
      </c>
      <c r="H79" s="69" t="s">
        <v>102</v>
      </c>
      <c r="I79" s="69" t="s">
        <v>102</v>
      </c>
      <c r="J79" s="59">
        <v>0.005378868464914234</v>
      </c>
    </row>
    <row r="80" spans="2:10" ht="12.75">
      <c r="B80" s="24" t="s">
        <v>108</v>
      </c>
      <c r="C80" s="24"/>
      <c r="D80" s="24"/>
      <c r="E80" s="24"/>
      <c r="F80" s="24"/>
      <c r="G80" s="24"/>
      <c r="H80" s="24"/>
      <c r="I80" s="24"/>
      <c r="J80" s="24"/>
    </row>
  </sheetData>
  <sheetProtection/>
  <mergeCells count="55">
    <mergeCell ref="B80:J80"/>
    <mergeCell ref="CW6:DF6"/>
    <mergeCell ref="DG6:DP6"/>
    <mergeCell ref="A6:J6"/>
    <mergeCell ref="K6:T6"/>
    <mergeCell ref="U6:AD6"/>
    <mergeCell ref="AE6:AN6"/>
    <mergeCell ref="AO6:AX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BI7:BR7"/>
    <mergeCell ref="BS7:CB7"/>
    <mergeCell ref="FY6:GH6"/>
    <mergeCell ref="GI6:GR6"/>
    <mergeCell ref="GS6:HB6"/>
    <mergeCell ref="HC6:HL6"/>
    <mergeCell ref="BI6:BR6"/>
    <mergeCell ref="BS6:CB6"/>
    <mergeCell ref="CC6:CL6"/>
    <mergeCell ref="CM6:CV6"/>
    <mergeCell ref="DQ7:DZ7"/>
    <mergeCell ref="EA7:EJ7"/>
    <mergeCell ref="IG6:IP6"/>
    <mergeCell ref="IQ6:IV6"/>
    <mergeCell ref="A7:J7"/>
    <mergeCell ref="K7:T7"/>
    <mergeCell ref="U7:AD7"/>
    <mergeCell ref="AE7:AN7"/>
    <mergeCell ref="AO7:AX7"/>
    <mergeCell ref="AY7:BH7"/>
    <mergeCell ref="IG7:IP7"/>
    <mergeCell ref="IQ7:IV7"/>
    <mergeCell ref="EK7:ET7"/>
    <mergeCell ref="EU7:FD7"/>
    <mergeCell ref="FE7:FN7"/>
    <mergeCell ref="FO7:FX7"/>
    <mergeCell ref="FY7:GH7"/>
    <mergeCell ref="GI7:GR7"/>
    <mergeCell ref="A8:J8"/>
    <mergeCell ref="B57:J57"/>
    <mergeCell ref="GS7:HB7"/>
    <mergeCell ref="HC7:HL7"/>
    <mergeCell ref="HM7:HV7"/>
    <mergeCell ref="HW7:IF7"/>
    <mergeCell ref="CC7:CL7"/>
    <mergeCell ref="CM7:CV7"/>
    <mergeCell ref="CW7:DF7"/>
    <mergeCell ref="DG7:DP7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1"/>
  <sheetViews>
    <sheetView tabSelected="1" view="pageBreakPreview" zoomScaleSheetLayoutView="100" zoomScalePageLayoutView="0" workbookViewId="0" topLeftCell="A1">
      <selection activeCell="C92" sqref="C92"/>
    </sheetView>
  </sheetViews>
  <sheetFormatPr defaultColWidth="9.00390625" defaultRowHeight="12.75"/>
  <cols>
    <col min="1" max="1" width="5.875" style="0" customWidth="1"/>
    <col min="2" max="2" width="41.875" style="0" customWidth="1"/>
    <col min="3" max="3" width="30.875" style="0" customWidth="1"/>
    <col min="4" max="4" width="34.00390625" style="0" customWidth="1"/>
    <col min="5" max="5" width="17.375" style="0" customWidth="1"/>
    <col min="6" max="6" width="16.625" style="0" customWidth="1"/>
    <col min="7" max="7" width="17.125" style="0" customWidth="1"/>
    <col min="8" max="8" width="15.00390625" style="0" customWidth="1"/>
    <col min="9" max="9" width="19.375" style="0" customWidth="1"/>
    <col min="10" max="10" width="16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3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8</v>
      </c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256" ht="16.5">
      <c r="A7" s="23" t="s">
        <v>103</v>
      </c>
      <c r="B7" s="23"/>
      <c r="C7" s="23"/>
      <c r="D7" s="23"/>
      <c r="E7" s="23"/>
      <c r="F7" s="23"/>
      <c r="G7" s="23"/>
      <c r="H7" s="23"/>
      <c r="I7" s="23"/>
      <c r="J7" s="23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6.5">
      <c r="A8" s="23" t="s">
        <v>104</v>
      </c>
      <c r="B8" s="23"/>
      <c r="C8" s="23"/>
      <c r="D8" s="23"/>
      <c r="E8" s="23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10" ht="16.5">
      <c r="A9" s="23" t="s">
        <v>129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13" customFormat="1" ht="124.5" customHeight="1">
      <c r="A11" s="12" t="s">
        <v>0</v>
      </c>
      <c r="B11" s="12" t="s">
        <v>1</v>
      </c>
      <c r="C11" s="12" t="s">
        <v>5</v>
      </c>
      <c r="D11" s="12" t="s">
        <v>4</v>
      </c>
      <c r="E11" s="12" t="s">
        <v>10</v>
      </c>
      <c r="F11" s="12" t="s">
        <v>11</v>
      </c>
      <c r="G11" s="12" t="s">
        <v>9</v>
      </c>
      <c r="H11" s="12" t="s">
        <v>12</v>
      </c>
      <c r="I11" s="12" t="s">
        <v>13</v>
      </c>
      <c r="J11" s="12" t="s">
        <v>2</v>
      </c>
    </row>
    <row r="12" spans="1:10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0" ht="12.75">
      <c r="A13" s="39"/>
      <c r="B13" s="40" t="s">
        <v>130</v>
      </c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6">
        <v>1</v>
      </c>
      <c r="B14" s="18" t="s">
        <v>121</v>
      </c>
      <c r="C14" s="2"/>
      <c r="D14" s="2"/>
      <c r="E14" s="21">
        <v>1310.36</v>
      </c>
      <c r="F14" s="21">
        <v>1310.36</v>
      </c>
      <c r="G14" s="11" t="s">
        <v>102</v>
      </c>
      <c r="H14" s="11" t="s">
        <v>102</v>
      </c>
      <c r="I14" s="11" t="s">
        <v>102</v>
      </c>
      <c r="J14" s="10">
        <f>январь!J13+февраль!J13+март!J13</f>
        <v>829.73259</v>
      </c>
    </row>
    <row r="15" spans="1:10" ht="12.75">
      <c r="A15" s="8">
        <v>2</v>
      </c>
      <c r="B15" s="7" t="s">
        <v>14</v>
      </c>
      <c r="C15" s="9" t="s">
        <v>49</v>
      </c>
      <c r="D15" s="9" t="s">
        <v>50</v>
      </c>
      <c r="E15" s="21">
        <v>1310.36</v>
      </c>
      <c r="F15" s="21">
        <v>1310.36</v>
      </c>
      <c r="G15" s="11" t="s">
        <v>102</v>
      </c>
      <c r="H15" s="11" t="s">
        <v>102</v>
      </c>
      <c r="I15" s="11" t="s">
        <v>102</v>
      </c>
      <c r="J15" s="10">
        <f>январь!J14+февраль!J14+март!J14</f>
        <v>0.8038200000000001</v>
      </c>
    </row>
    <row r="16" spans="1:10" ht="12.75">
      <c r="A16" s="6">
        <v>3</v>
      </c>
      <c r="B16" s="7" t="s">
        <v>15</v>
      </c>
      <c r="C16" s="9" t="s">
        <v>51</v>
      </c>
      <c r="D16" s="9" t="s">
        <v>52</v>
      </c>
      <c r="E16" s="21">
        <v>1310.36</v>
      </c>
      <c r="F16" s="21">
        <v>1310.36</v>
      </c>
      <c r="G16" s="11" t="s">
        <v>102</v>
      </c>
      <c r="H16" s="11" t="s">
        <v>102</v>
      </c>
      <c r="I16" s="11" t="s">
        <v>102</v>
      </c>
      <c r="J16" s="10">
        <f>январь!J15+февраль!J15+март!J15</f>
        <v>2.1327789999999998</v>
      </c>
    </row>
    <row r="17" spans="1:10" ht="12.75">
      <c r="A17" s="8">
        <v>4</v>
      </c>
      <c r="B17" s="7" t="s">
        <v>16</v>
      </c>
      <c r="C17" s="9" t="s">
        <v>51</v>
      </c>
      <c r="D17" s="9" t="s">
        <v>53</v>
      </c>
      <c r="E17" s="21">
        <v>1310.36</v>
      </c>
      <c r="F17" s="21">
        <v>1310.36</v>
      </c>
      <c r="G17" s="11" t="s">
        <v>102</v>
      </c>
      <c r="H17" s="11" t="s">
        <v>102</v>
      </c>
      <c r="I17" s="11" t="s">
        <v>102</v>
      </c>
      <c r="J17" s="10">
        <f>январь!J16+февраль!J16+март!J16</f>
        <v>0.018878666666666655</v>
      </c>
    </row>
    <row r="18" spans="1:10" ht="12.75">
      <c r="A18" s="6">
        <v>5</v>
      </c>
      <c r="B18" s="7" t="s">
        <v>17</v>
      </c>
      <c r="C18" s="9" t="s">
        <v>51</v>
      </c>
      <c r="D18" s="9" t="s">
        <v>54</v>
      </c>
      <c r="E18" s="21">
        <v>1310.36</v>
      </c>
      <c r="F18" s="21">
        <v>1310.36</v>
      </c>
      <c r="G18" s="11" t="s">
        <v>102</v>
      </c>
      <c r="H18" s="11" t="s">
        <v>102</v>
      </c>
      <c r="I18" s="11" t="s">
        <v>102</v>
      </c>
      <c r="J18" s="10">
        <f>январь!J17+февраль!J17+март!J17</f>
        <v>0.566383</v>
      </c>
    </row>
    <row r="19" spans="1:10" ht="12.75">
      <c r="A19" s="8">
        <v>6</v>
      </c>
      <c r="B19" s="7" t="s">
        <v>18</v>
      </c>
      <c r="C19" s="9" t="s">
        <v>55</v>
      </c>
      <c r="D19" s="9" t="s">
        <v>56</v>
      </c>
      <c r="E19" s="21">
        <v>1310.36</v>
      </c>
      <c r="F19" s="21">
        <v>1310.36</v>
      </c>
      <c r="G19" s="11" t="s">
        <v>102</v>
      </c>
      <c r="H19" s="11" t="s">
        <v>102</v>
      </c>
      <c r="I19" s="11" t="s">
        <v>102</v>
      </c>
      <c r="J19" s="10">
        <f>январь!J18+февраль!J18+март!J18</f>
        <v>0</v>
      </c>
    </row>
    <row r="20" spans="1:10" ht="12.75">
      <c r="A20" s="6">
        <v>7</v>
      </c>
      <c r="B20" s="7" t="s">
        <v>19</v>
      </c>
      <c r="C20" s="9" t="s">
        <v>58</v>
      </c>
      <c r="D20" s="9" t="s">
        <v>59</v>
      </c>
      <c r="E20" s="21">
        <v>1310.36</v>
      </c>
      <c r="F20" s="21">
        <v>1310.36</v>
      </c>
      <c r="G20" s="11" t="s">
        <v>102</v>
      </c>
      <c r="H20" s="11" t="s">
        <v>102</v>
      </c>
      <c r="I20" s="11" t="s">
        <v>102</v>
      </c>
      <c r="J20" s="10">
        <f>январь!J19+февраль!J19+март!J19</f>
        <v>3.507789</v>
      </c>
    </row>
    <row r="21" spans="1:10" ht="12.75">
      <c r="A21" s="8">
        <v>8</v>
      </c>
      <c r="B21" s="7" t="s">
        <v>20</v>
      </c>
      <c r="C21" s="9" t="s">
        <v>60</v>
      </c>
      <c r="D21" s="9" t="s">
        <v>61</v>
      </c>
      <c r="E21" s="21">
        <v>1310.36</v>
      </c>
      <c r="F21" s="21">
        <v>1310.36</v>
      </c>
      <c r="G21" s="11" t="s">
        <v>102</v>
      </c>
      <c r="H21" s="11" t="s">
        <v>102</v>
      </c>
      <c r="I21" s="11" t="s">
        <v>102</v>
      </c>
      <c r="J21" s="10">
        <f>январь!J20+февраль!J20+март!J20</f>
        <v>12.172438000000001</v>
      </c>
    </row>
    <row r="22" spans="1:10" ht="12.75">
      <c r="A22" s="6">
        <v>9</v>
      </c>
      <c r="B22" s="7" t="s">
        <v>21</v>
      </c>
      <c r="C22" s="9" t="s">
        <v>62</v>
      </c>
      <c r="D22" s="9" t="s">
        <v>63</v>
      </c>
      <c r="E22" s="21">
        <v>1310.36</v>
      </c>
      <c r="F22" s="21">
        <v>1310.36</v>
      </c>
      <c r="G22" s="11" t="s">
        <v>102</v>
      </c>
      <c r="H22" s="11" t="s">
        <v>102</v>
      </c>
      <c r="I22" s="11" t="s">
        <v>102</v>
      </c>
      <c r="J22" s="10">
        <f>январь!J21+февраль!J21+март!J21</f>
        <v>73.75017500000001</v>
      </c>
    </row>
    <row r="23" spans="1:10" ht="12.75">
      <c r="A23" s="8">
        <v>10</v>
      </c>
      <c r="B23" s="7" t="s">
        <v>22</v>
      </c>
      <c r="C23" s="9" t="s">
        <v>64</v>
      </c>
      <c r="D23" s="9" t="s">
        <v>65</v>
      </c>
      <c r="E23" s="21">
        <v>1310.36</v>
      </c>
      <c r="F23" s="21">
        <v>1310.36</v>
      </c>
      <c r="G23" s="11" t="s">
        <v>102</v>
      </c>
      <c r="H23" s="11" t="s">
        <v>102</v>
      </c>
      <c r="I23" s="11" t="s">
        <v>102</v>
      </c>
      <c r="J23" s="10">
        <f>январь!J22+февраль!J22+март!J22</f>
        <v>0.32780499999999996</v>
      </c>
    </row>
    <row r="24" spans="1:10" ht="12.75">
      <c r="A24" s="6">
        <v>11</v>
      </c>
      <c r="B24" s="18" t="s">
        <v>23</v>
      </c>
      <c r="C24" s="9" t="s">
        <v>66</v>
      </c>
      <c r="D24" s="9" t="s">
        <v>67</v>
      </c>
      <c r="E24" s="21">
        <v>1310.36</v>
      </c>
      <c r="F24" s="21">
        <v>1310.36</v>
      </c>
      <c r="G24" s="11" t="s">
        <v>102</v>
      </c>
      <c r="H24" s="11" t="s">
        <v>102</v>
      </c>
      <c r="I24" s="11" t="s">
        <v>102</v>
      </c>
      <c r="J24" s="10">
        <f>январь!J23+февраль!J23+март!J23</f>
        <v>3.7252679999999994</v>
      </c>
    </row>
    <row r="25" spans="1:10" ht="12.75">
      <c r="A25" s="8">
        <v>12</v>
      </c>
      <c r="B25" s="19" t="s">
        <v>24</v>
      </c>
      <c r="C25" s="9" t="s">
        <v>68</v>
      </c>
      <c r="D25" s="9" t="s">
        <v>69</v>
      </c>
      <c r="E25" s="21">
        <v>1310.36</v>
      </c>
      <c r="F25" s="21">
        <v>1310.36</v>
      </c>
      <c r="G25" s="11" t="s">
        <v>102</v>
      </c>
      <c r="H25" s="11" t="s">
        <v>102</v>
      </c>
      <c r="I25" s="11" t="s">
        <v>102</v>
      </c>
      <c r="J25" s="10">
        <f>январь!J24+февраль!J24+март!J24</f>
        <v>3.8818140000000003</v>
      </c>
    </row>
    <row r="26" spans="1:10" ht="12.75">
      <c r="A26" s="6">
        <v>13</v>
      </c>
      <c r="B26" s="19" t="s">
        <v>25</v>
      </c>
      <c r="C26" s="9" t="s">
        <v>68</v>
      </c>
      <c r="D26" s="9" t="s">
        <v>70</v>
      </c>
      <c r="E26" s="21">
        <v>1310.36</v>
      </c>
      <c r="F26" s="21">
        <v>1310.36</v>
      </c>
      <c r="G26" s="11" t="s">
        <v>102</v>
      </c>
      <c r="H26" s="11" t="s">
        <v>102</v>
      </c>
      <c r="I26" s="11" t="s">
        <v>102</v>
      </c>
      <c r="J26" s="10">
        <f>январь!J25+февраль!J25+март!J25</f>
        <v>0.1147886666666667</v>
      </c>
    </row>
    <row r="27" spans="1:10" ht="12.75">
      <c r="A27" s="8">
        <v>14</v>
      </c>
      <c r="B27" s="7" t="s">
        <v>26</v>
      </c>
      <c r="C27" s="9" t="s">
        <v>71</v>
      </c>
      <c r="D27" s="9" t="s">
        <v>72</v>
      </c>
      <c r="E27" s="21">
        <v>1310.36</v>
      </c>
      <c r="F27" s="21">
        <v>1310.36</v>
      </c>
      <c r="G27" s="11" t="s">
        <v>102</v>
      </c>
      <c r="H27" s="11" t="s">
        <v>102</v>
      </c>
      <c r="I27" s="11" t="s">
        <v>102</v>
      </c>
      <c r="J27" s="10">
        <f>январь!J26+февраль!J26+март!J26</f>
        <v>24.265507</v>
      </c>
    </row>
    <row r="28" spans="1:10" ht="12.75">
      <c r="A28" s="6">
        <v>15</v>
      </c>
      <c r="B28" s="7" t="s">
        <v>27</v>
      </c>
      <c r="C28" s="9" t="s">
        <v>73</v>
      </c>
      <c r="D28" s="9" t="s">
        <v>74</v>
      </c>
      <c r="E28" s="21">
        <v>1310.36</v>
      </c>
      <c r="F28" s="21">
        <v>1310.36</v>
      </c>
      <c r="G28" s="11" t="s">
        <v>102</v>
      </c>
      <c r="H28" s="11" t="s">
        <v>102</v>
      </c>
      <c r="I28" s="11" t="s">
        <v>102</v>
      </c>
      <c r="J28" s="10">
        <f>январь!J27+февраль!J27+март!J27</f>
        <v>0.053928999999999894</v>
      </c>
    </row>
    <row r="29" spans="1:10" ht="12.75">
      <c r="A29" s="8">
        <v>16</v>
      </c>
      <c r="B29" s="18" t="s">
        <v>28</v>
      </c>
      <c r="C29" s="9" t="s">
        <v>75</v>
      </c>
      <c r="D29" s="9" t="s">
        <v>76</v>
      </c>
      <c r="E29" s="21">
        <v>1310.36</v>
      </c>
      <c r="F29" s="21">
        <v>1310.36</v>
      </c>
      <c r="G29" s="11" t="s">
        <v>102</v>
      </c>
      <c r="H29" s="11" t="s">
        <v>102</v>
      </c>
      <c r="I29" s="11" t="s">
        <v>102</v>
      </c>
      <c r="J29" s="10">
        <f>январь!J28+февраль!J28+март!J28</f>
        <v>38.25688400000001</v>
      </c>
    </row>
    <row r="30" spans="1:10" ht="12.75">
      <c r="A30" s="6">
        <v>17</v>
      </c>
      <c r="B30" s="7" t="s">
        <v>29</v>
      </c>
      <c r="C30" s="9" t="s">
        <v>77</v>
      </c>
      <c r="D30" s="9" t="s">
        <v>78</v>
      </c>
      <c r="E30" s="21">
        <v>1310.36</v>
      </c>
      <c r="F30" s="21">
        <v>1310.36</v>
      </c>
      <c r="G30" s="11" t="s">
        <v>102</v>
      </c>
      <c r="H30" s="11" t="s">
        <v>102</v>
      </c>
      <c r="I30" s="11" t="s">
        <v>102</v>
      </c>
      <c r="J30" s="10">
        <f>январь!J29+февраль!J29+март!J29</f>
        <v>0</v>
      </c>
    </row>
    <row r="31" spans="1:10" ht="12.75">
      <c r="A31" s="8">
        <v>18</v>
      </c>
      <c r="B31" s="18" t="s">
        <v>30</v>
      </c>
      <c r="C31" s="9" t="s">
        <v>77</v>
      </c>
      <c r="D31" s="9" t="s">
        <v>79</v>
      </c>
      <c r="E31" s="21">
        <v>1310.36</v>
      </c>
      <c r="F31" s="21">
        <v>1310.36</v>
      </c>
      <c r="G31" s="11" t="s">
        <v>102</v>
      </c>
      <c r="H31" s="11" t="s">
        <v>102</v>
      </c>
      <c r="I31" s="11" t="s">
        <v>102</v>
      </c>
      <c r="J31" s="10">
        <f>январь!J30+февраль!J30+март!J30</f>
        <v>43.262975</v>
      </c>
    </row>
    <row r="32" spans="1:10" ht="12.75">
      <c r="A32" s="6">
        <v>19</v>
      </c>
      <c r="B32" s="7" t="s">
        <v>31</v>
      </c>
      <c r="C32" s="9" t="s">
        <v>77</v>
      </c>
      <c r="D32" s="9" t="s">
        <v>80</v>
      </c>
      <c r="E32" s="21">
        <v>1310.36</v>
      </c>
      <c r="F32" s="21">
        <v>1310.36</v>
      </c>
      <c r="G32" s="11" t="s">
        <v>102</v>
      </c>
      <c r="H32" s="11" t="s">
        <v>102</v>
      </c>
      <c r="I32" s="11" t="s">
        <v>102</v>
      </c>
      <c r="J32" s="10">
        <f>январь!J31+февраль!J31+март!J31</f>
        <v>0.887975</v>
      </c>
    </row>
    <row r="33" spans="1:10" ht="12.75">
      <c r="A33" s="8">
        <v>20</v>
      </c>
      <c r="B33" s="18" t="s">
        <v>32</v>
      </c>
      <c r="C33" s="9" t="s">
        <v>77</v>
      </c>
      <c r="D33" s="9" t="s">
        <v>81</v>
      </c>
      <c r="E33" s="21">
        <v>1310.36</v>
      </c>
      <c r="F33" s="21">
        <v>1310.36</v>
      </c>
      <c r="G33" s="11" t="s">
        <v>102</v>
      </c>
      <c r="H33" s="11" t="s">
        <v>102</v>
      </c>
      <c r="I33" s="11" t="s">
        <v>102</v>
      </c>
      <c r="J33" s="10">
        <f>январь!J32+февраль!J32+март!J32</f>
        <v>40.283298</v>
      </c>
    </row>
    <row r="34" spans="1:10" ht="12.75">
      <c r="A34" s="6">
        <v>21</v>
      </c>
      <c r="B34" s="7" t="s">
        <v>33</v>
      </c>
      <c r="C34" s="9" t="s">
        <v>32</v>
      </c>
      <c r="D34" s="9" t="s">
        <v>82</v>
      </c>
      <c r="E34" s="21">
        <v>1310.36</v>
      </c>
      <c r="F34" s="21">
        <v>1310.36</v>
      </c>
      <c r="G34" s="11" t="s">
        <v>102</v>
      </c>
      <c r="H34" s="11" t="s">
        <v>102</v>
      </c>
      <c r="I34" s="11" t="s">
        <v>102</v>
      </c>
      <c r="J34" s="10">
        <f>январь!J33+февраль!J33+март!J33</f>
        <v>1.220798</v>
      </c>
    </row>
    <row r="35" spans="1:10" ht="12.75">
      <c r="A35" s="8">
        <v>22</v>
      </c>
      <c r="B35" s="18" t="s">
        <v>34</v>
      </c>
      <c r="C35" s="9" t="s">
        <v>83</v>
      </c>
      <c r="D35" s="9" t="s">
        <v>122</v>
      </c>
      <c r="E35" s="21">
        <v>1310.36</v>
      </c>
      <c r="F35" s="21">
        <v>1310.36</v>
      </c>
      <c r="G35" s="11" t="s">
        <v>102</v>
      </c>
      <c r="H35" s="11" t="s">
        <v>102</v>
      </c>
      <c r="I35" s="11" t="s">
        <v>102</v>
      </c>
      <c r="J35" s="10">
        <f>январь!J34+февраль!J34+март!J34</f>
        <v>27.987048</v>
      </c>
    </row>
    <row r="36" spans="1:10" ht="12.75">
      <c r="A36" s="6">
        <v>23</v>
      </c>
      <c r="B36" s="7" t="s">
        <v>35</v>
      </c>
      <c r="C36" s="9" t="s">
        <v>84</v>
      </c>
      <c r="D36" s="9" t="s">
        <v>85</v>
      </c>
      <c r="E36" s="21">
        <v>1310.36</v>
      </c>
      <c r="F36" s="21">
        <v>1310.36</v>
      </c>
      <c r="G36" s="11" t="s">
        <v>102</v>
      </c>
      <c r="H36" s="11" t="s">
        <v>102</v>
      </c>
      <c r="I36" s="11" t="s">
        <v>102</v>
      </c>
      <c r="J36" s="10">
        <f>январь!J35+февраль!J35+март!J35</f>
        <v>1.6190269999999995</v>
      </c>
    </row>
    <row r="37" spans="1:10" ht="12.75">
      <c r="A37" s="8">
        <v>24</v>
      </c>
      <c r="B37" s="7" t="s">
        <v>36</v>
      </c>
      <c r="C37" s="9" t="s">
        <v>84</v>
      </c>
      <c r="D37" s="9" t="s">
        <v>86</v>
      </c>
      <c r="E37" s="21">
        <v>1310.36</v>
      </c>
      <c r="F37" s="21">
        <v>1310.36</v>
      </c>
      <c r="G37" s="11" t="s">
        <v>102</v>
      </c>
      <c r="H37" s="11" t="s">
        <v>102</v>
      </c>
      <c r="I37" s="11" t="s">
        <v>102</v>
      </c>
      <c r="J37" s="10">
        <f>январь!J36+февраль!J36+март!J36</f>
        <v>1.768021</v>
      </c>
    </row>
    <row r="38" spans="1:10" ht="12.75">
      <c r="A38" s="6">
        <v>25</v>
      </c>
      <c r="B38" s="7" t="s">
        <v>110</v>
      </c>
      <c r="C38" s="9" t="s">
        <v>84</v>
      </c>
      <c r="D38" s="7" t="s">
        <v>111</v>
      </c>
      <c r="E38" s="21">
        <v>1310.36</v>
      </c>
      <c r="F38" s="21">
        <v>1310.36</v>
      </c>
      <c r="G38" s="11" t="s">
        <v>102</v>
      </c>
      <c r="H38" s="11" t="s">
        <v>102</v>
      </c>
      <c r="I38" s="11" t="s">
        <v>102</v>
      </c>
      <c r="J38" s="10">
        <f>январь!J37+февраль!J37+март!J37</f>
        <v>0.4029605263157895</v>
      </c>
    </row>
    <row r="39" spans="1:10" ht="12.75">
      <c r="A39" s="8">
        <v>26</v>
      </c>
      <c r="B39" s="7" t="s">
        <v>37</v>
      </c>
      <c r="C39" s="9" t="s">
        <v>87</v>
      </c>
      <c r="D39" s="9" t="s">
        <v>88</v>
      </c>
      <c r="E39" s="21">
        <v>1310.36</v>
      </c>
      <c r="F39" s="21">
        <v>1310.36</v>
      </c>
      <c r="G39" s="11" t="s">
        <v>102</v>
      </c>
      <c r="H39" s="11" t="s">
        <v>102</v>
      </c>
      <c r="I39" s="11" t="s">
        <v>102</v>
      </c>
      <c r="J39" s="10">
        <f>январь!J38+февраль!J38+март!J38</f>
        <v>140</v>
      </c>
    </row>
    <row r="40" spans="1:10" ht="12.75">
      <c r="A40" s="6">
        <v>27</v>
      </c>
      <c r="B40" s="18" t="s">
        <v>38</v>
      </c>
      <c r="C40" s="9" t="s">
        <v>57</v>
      </c>
      <c r="D40" s="9" t="s">
        <v>89</v>
      </c>
      <c r="E40" s="21">
        <v>1310.36</v>
      </c>
      <c r="F40" s="21">
        <v>1310.36</v>
      </c>
      <c r="G40" s="11" t="s">
        <v>102</v>
      </c>
      <c r="H40" s="11" t="s">
        <v>102</v>
      </c>
      <c r="I40" s="11" t="s">
        <v>102</v>
      </c>
      <c r="J40" s="10">
        <f>январь!J39+февраль!J39+март!J39</f>
        <v>122.69180800000001</v>
      </c>
    </row>
    <row r="41" spans="1:10" ht="12.75">
      <c r="A41" s="8">
        <v>28</v>
      </c>
      <c r="B41" s="7" t="s">
        <v>39</v>
      </c>
      <c r="C41" s="9" t="s">
        <v>90</v>
      </c>
      <c r="D41" s="9" t="s">
        <v>91</v>
      </c>
      <c r="E41" s="21">
        <v>1310.36</v>
      </c>
      <c r="F41" s="21">
        <v>1310.36</v>
      </c>
      <c r="G41" s="11" t="s">
        <v>102</v>
      </c>
      <c r="H41" s="11" t="s">
        <v>102</v>
      </c>
      <c r="I41" s="11" t="s">
        <v>102</v>
      </c>
      <c r="J41" s="10">
        <f>январь!J40+февраль!J40+март!J40</f>
        <v>12.591808</v>
      </c>
    </row>
    <row r="42" spans="1:10" ht="12.75">
      <c r="A42" s="6">
        <v>29</v>
      </c>
      <c r="B42" s="20" t="s">
        <v>40</v>
      </c>
      <c r="C42" s="9" t="s">
        <v>90</v>
      </c>
      <c r="D42" s="9" t="s">
        <v>41</v>
      </c>
      <c r="E42" s="21">
        <v>1310.36</v>
      </c>
      <c r="F42" s="21">
        <v>1310.36</v>
      </c>
      <c r="G42" s="11" t="s">
        <v>102</v>
      </c>
      <c r="H42" s="11" t="s">
        <v>102</v>
      </c>
      <c r="I42" s="11" t="s">
        <v>102</v>
      </c>
      <c r="J42" s="10">
        <f>январь!J41+февраль!J41+март!J41</f>
        <v>110.561586</v>
      </c>
    </row>
    <row r="43" spans="1:10" ht="12.75">
      <c r="A43" s="8">
        <v>30</v>
      </c>
      <c r="B43" s="18" t="s">
        <v>41</v>
      </c>
      <c r="C43" s="9" t="s">
        <v>92</v>
      </c>
      <c r="D43" s="9" t="s">
        <v>93</v>
      </c>
      <c r="E43" s="21">
        <v>1310.36</v>
      </c>
      <c r="F43" s="21">
        <v>1310.36</v>
      </c>
      <c r="G43" s="11" t="s">
        <v>102</v>
      </c>
      <c r="H43" s="11" t="s">
        <v>102</v>
      </c>
      <c r="I43" s="11" t="s">
        <v>102</v>
      </c>
      <c r="J43" s="10">
        <f>январь!J42+февраль!J42+март!J42</f>
        <v>2.6805449999999995</v>
      </c>
    </row>
    <row r="44" spans="1:10" ht="12.75">
      <c r="A44" s="6">
        <v>31</v>
      </c>
      <c r="B44" s="7" t="s">
        <v>42</v>
      </c>
      <c r="C44" s="9" t="s">
        <v>41</v>
      </c>
      <c r="D44" s="9" t="s">
        <v>94</v>
      </c>
      <c r="E44" s="21">
        <v>1310.36</v>
      </c>
      <c r="F44" s="21">
        <v>1310.36</v>
      </c>
      <c r="G44" s="11" t="s">
        <v>102</v>
      </c>
      <c r="H44" s="11" t="s">
        <v>102</v>
      </c>
      <c r="I44" s="11" t="s">
        <v>102</v>
      </c>
      <c r="J44" s="10">
        <f>январь!J43+февраль!J43+март!J43</f>
        <v>8.772452000000001</v>
      </c>
    </row>
    <row r="45" spans="1:10" ht="12.75">
      <c r="A45" s="8">
        <v>32</v>
      </c>
      <c r="B45" s="7" t="s">
        <v>43</v>
      </c>
      <c r="C45" s="9" t="s">
        <v>41</v>
      </c>
      <c r="D45" s="9" t="s">
        <v>95</v>
      </c>
      <c r="E45" s="21">
        <v>1310.36</v>
      </c>
      <c r="F45" s="21">
        <v>1310.36</v>
      </c>
      <c r="G45" s="11" t="s">
        <v>102</v>
      </c>
      <c r="H45" s="11" t="s">
        <v>102</v>
      </c>
      <c r="I45" s="11" t="s">
        <v>102</v>
      </c>
      <c r="J45" s="10">
        <f>январь!J44+февраль!J44+март!J44</f>
        <v>3.5005809999999995</v>
      </c>
    </row>
    <row r="46" spans="1:10" ht="12.75">
      <c r="A46" s="6">
        <v>33</v>
      </c>
      <c r="B46" s="7" t="s">
        <v>44</v>
      </c>
      <c r="C46" s="14" t="s">
        <v>41</v>
      </c>
      <c r="D46" s="14" t="s">
        <v>96</v>
      </c>
      <c r="E46" s="21">
        <v>1310.36</v>
      </c>
      <c r="F46" s="21">
        <v>1310.36</v>
      </c>
      <c r="G46" s="11" t="s">
        <v>102</v>
      </c>
      <c r="H46" s="11" t="s">
        <v>102</v>
      </c>
      <c r="I46" s="11" t="s">
        <v>102</v>
      </c>
      <c r="J46" s="10">
        <f>январь!J45+февраль!J45+март!J45</f>
        <v>5.685085</v>
      </c>
    </row>
    <row r="47" spans="1:10" ht="12.75">
      <c r="A47" s="8">
        <v>34</v>
      </c>
      <c r="B47" s="7" t="s">
        <v>120</v>
      </c>
      <c r="C47" s="14" t="s">
        <v>41</v>
      </c>
      <c r="D47" s="14" t="s">
        <v>124</v>
      </c>
      <c r="E47" s="21">
        <v>1310.36</v>
      </c>
      <c r="F47" s="21">
        <v>1310.36</v>
      </c>
      <c r="G47" s="11" t="s">
        <v>102</v>
      </c>
      <c r="H47" s="11" t="s">
        <v>102</v>
      </c>
      <c r="I47" s="11" t="s">
        <v>102</v>
      </c>
      <c r="J47" s="10">
        <f>январь!J46+февраль!J46+март!J46</f>
        <v>3.5672372562747685</v>
      </c>
    </row>
    <row r="48" spans="1:10" ht="12.75">
      <c r="A48" s="6">
        <v>35</v>
      </c>
      <c r="B48" s="7" t="s">
        <v>45</v>
      </c>
      <c r="C48" s="9" t="s">
        <v>41</v>
      </c>
      <c r="D48" s="9" t="s">
        <v>97</v>
      </c>
      <c r="E48" s="21">
        <v>1310.36</v>
      </c>
      <c r="F48" s="21">
        <v>1310.36</v>
      </c>
      <c r="G48" s="11" t="s">
        <v>102</v>
      </c>
      <c r="H48" s="11" t="s">
        <v>102</v>
      </c>
      <c r="I48" s="11" t="s">
        <v>102</v>
      </c>
      <c r="J48" s="10">
        <f>январь!J47+февраль!J47+март!J47</f>
        <v>13.193045</v>
      </c>
    </row>
    <row r="49" spans="1:10" ht="12.75">
      <c r="A49" s="8">
        <v>36</v>
      </c>
      <c r="B49" s="18" t="s">
        <v>112</v>
      </c>
      <c r="C49" s="9" t="s">
        <v>41</v>
      </c>
      <c r="D49" s="9" t="s">
        <v>109</v>
      </c>
      <c r="E49" s="21">
        <v>1310.36</v>
      </c>
      <c r="F49" s="21">
        <v>1310.36</v>
      </c>
      <c r="G49" s="11" t="s">
        <v>102</v>
      </c>
      <c r="H49" s="11" t="s">
        <v>102</v>
      </c>
      <c r="I49" s="11" t="s">
        <v>102</v>
      </c>
      <c r="J49" s="10">
        <f>январь!J48+февраль!J48+март!J48</f>
        <v>104.739803</v>
      </c>
    </row>
    <row r="50" spans="1:10" ht="12.75">
      <c r="A50" s="6">
        <v>37</v>
      </c>
      <c r="B50" s="7" t="s">
        <v>46</v>
      </c>
      <c r="C50" s="9" t="s">
        <v>106</v>
      </c>
      <c r="D50" s="9" t="s">
        <v>98</v>
      </c>
      <c r="E50" s="21">
        <v>1310.36</v>
      </c>
      <c r="F50" s="21">
        <v>1310.36</v>
      </c>
      <c r="G50" s="11" t="s">
        <v>102</v>
      </c>
      <c r="H50" s="11" t="s">
        <v>102</v>
      </c>
      <c r="I50" s="11" t="s">
        <v>102</v>
      </c>
      <c r="J50" s="10">
        <f>январь!J49+февраль!J49+март!J49</f>
        <v>3.389803</v>
      </c>
    </row>
    <row r="51" spans="1:10" ht="12.75">
      <c r="A51" s="8">
        <v>38</v>
      </c>
      <c r="B51" s="7" t="s">
        <v>105</v>
      </c>
      <c r="C51" s="9" t="s">
        <v>106</v>
      </c>
      <c r="D51" s="9" t="s">
        <v>107</v>
      </c>
      <c r="E51" s="21">
        <v>1310.36</v>
      </c>
      <c r="F51" s="21">
        <v>1310.36</v>
      </c>
      <c r="G51" s="11" t="s">
        <v>102</v>
      </c>
      <c r="H51" s="11" t="s">
        <v>102</v>
      </c>
      <c r="I51" s="11" t="s">
        <v>102</v>
      </c>
      <c r="J51" s="10">
        <f>январь!J50+февраль!J50+март!J50</f>
        <v>31.680000000000003</v>
      </c>
    </row>
    <row r="52" spans="1:10" ht="12.75" customHeight="1">
      <c r="A52" s="6">
        <v>39</v>
      </c>
      <c r="B52" s="15" t="s">
        <v>113</v>
      </c>
      <c r="C52" s="9" t="s">
        <v>41</v>
      </c>
      <c r="D52" s="9" t="s">
        <v>123</v>
      </c>
      <c r="E52" s="21">
        <v>1310.36</v>
      </c>
      <c r="F52" s="21">
        <v>1310.36</v>
      </c>
      <c r="G52" s="11" t="s">
        <v>102</v>
      </c>
      <c r="H52" s="11" t="s">
        <v>102</v>
      </c>
      <c r="I52" s="11" t="s">
        <v>102</v>
      </c>
      <c r="J52" s="10">
        <f>январь!J51+февраль!J51+март!J51</f>
        <v>67.37714100000001</v>
      </c>
    </row>
    <row r="53" spans="1:10" ht="12.75" customHeight="1">
      <c r="A53" s="8">
        <v>40</v>
      </c>
      <c r="B53" s="7" t="s">
        <v>47</v>
      </c>
      <c r="C53" s="16" t="s">
        <v>113</v>
      </c>
      <c r="D53" s="9" t="s">
        <v>99</v>
      </c>
      <c r="E53" s="21">
        <v>1310.36</v>
      </c>
      <c r="F53" s="21">
        <v>1310.36</v>
      </c>
      <c r="G53" s="11" t="s">
        <v>102</v>
      </c>
      <c r="H53" s="11" t="s">
        <v>102</v>
      </c>
      <c r="I53" s="11" t="s">
        <v>102</v>
      </c>
      <c r="J53" s="10">
        <f>январь!J52+февраль!J52+март!J52</f>
        <v>3.254032</v>
      </c>
    </row>
    <row r="54" spans="1:10" ht="12.75" customHeight="1">
      <c r="A54" s="6">
        <v>41</v>
      </c>
      <c r="B54" s="7" t="s">
        <v>114</v>
      </c>
      <c r="C54" s="16" t="s">
        <v>113</v>
      </c>
      <c r="D54" s="7" t="s">
        <v>115</v>
      </c>
      <c r="E54" s="21">
        <v>1310.36</v>
      </c>
      <c r="F54" s="21">
        <v>1310.36</v>
      </c>
      <c r="G54" s="11" t="s">
        <v>102</v>
      </c>
      <c r="H54" s="11" t="s">
        <v>102</v>
      </c>
      <c r="I54" s="11" t="s">
        <v>102</v>
      </c>
      <c r="J54" s="10">
        <f>январь!J53+февраль!J53+март!J53</f>
        <v>1.645799207397622</v>
      </c>
    </row>
    <row r="55" spans="1:10" ht="12.75" customHeight="1">
      <c r="A55" s="8">
        <v>42</v>
      </c>
      <c r="B55" s="7" t="s">
        <v>116</v>
      </c>
      <c r="C55" s="16" t="s">
        <v>113</v>
      </c>
      <c r="D55" s="7" t="s">
        <v>117</v>
      </c>
      <c r="E55" s="21">
        <v>1310.36</v>
      </c>
      <c r="F55" s="21">
        <v>1310.36</v>
      </c>
      <c r="G55" s="11" t="s">
        <v>102</v>
      </c>
      <c r="H55" s="11" t="s">
        <v>102</v>
      </c>
      <c r="I55" s="11" t="s">
        <v>102</v>
      </c>
      <c r="J55" s="10">
        <f>январь!J54+февраль!J54+март!J54</f>
        <v>3.390457414795244</v>
      </c>
    </row>
    <row r="56" spans="1:10" ht="12.75" customHeight="1">
      <c r="A56" s="6">
        <v>43</v>
      </c>
      <c r="B56" s="7" t="s">
        <v>118</v>
      </c>
      <c r="C56" s="16" t="s">
        <v>113</v>
      </c>
      <c r="D56" s="7" t="s">
        <v>119</v>
      </c>
      <c r="E56" s="21">
        <v>1310.36</v>
      </c>
      <c r="F56" s="21">
        <v>1310.36</v>
      </c>
      <c r="G56" s="11" t="s">
        <v>102</v>
      </c>
      <c r="H56" s="11" t="s">
        <v>102</v>
      </c>
      <c r="I56" s="11" t="s">
        <v>102</v>
      </c>
      <c r="J56" s="10">
        <f>январь!J55+февраль!J55+март!J55</f>
        <v>5.888657199471599</v>
      </c>
    </row>
    <row r="57" spans="1:10" ht="12.75" customHeight="1">
      <c r="A57" s="8">
        <v>44</v>
      </c>
      <c r="B57" s="7" t="s">
        <v>48</v>
      </c>
      <c r="C57" s="17" t="s">
        <v>100</v>
      </c>
      <c r="D57" s="17" t="s">
        <v>101</v>
      </c>
      <c r="E57" s="21">
        <v>1310.36</v>
      </c>
      <c r="F57" s="21">
        <v>1310.36</v>
      </c>
      <c r="G57" s="11" t="s">
        <v>102</v>
      </c>
      <c r="H57" s="11" t="s">
        <v>102</v>
      </c>
      <c r="I57" s="11" t="s">
        <v>102</v>
      </c>
      <c r="J57" s="10">
        <f>январь!J56+февраль!J56+март!J56</f>
        <v>79.87339899999999</v>
      </c>
    </row>
    <row r="58" spans="1:10" ht="12.75">
      <c r="A58" s="90"/>
      <c r="B58" s="89" t="s">
        <v>188</v>
      </c>
      <c r="C58" s="89"/>
      <c r="D58" s="89"/>
      <c r="E58" s="89"/>
      <c r="F58" s="89"/>
      <c r="G58" s="89"/>
      <c r="H58" s="89"/>
      <c r="I58" s="89"/>
      <c r="J58" s="89"/>
    </row>
    <row r="59" spans="1:10" ht="12.75">
      <c r="A59" s="9"/>
      <c r="B59" s="75" t="s">
        <v>57</v>
      </c>
      <c r="C59" s="86"/>
      <c r="D59" s="86"/>
      <c r="E59" s="87">
        <v>1310.36</v>
      </c>
      <c r="F59" s="87">
        <v>1310.36</v>
      </c>
      <c r="G59" s="88" t="s">
        <v>102</v>
      </c>
      <c r="H59" s="88" t="s">
        <v>102</v>
      </c>
      <c r="I59" s="88" t="s">
        <v>102</v>
      </c>
      <c r="J59" s="91">
        <v>4.631907170134092</v>
      </c>
    </row>
    <row r="60" spans="1:10" ht="12.75">
      <c r="A60" s="26"/>
      <c r="B60" s="85" t="s">
        <v>131</v>
      </c>
      <c r="C60" s="80" t="s">
        <v>132</v>
      </c>
      <c r="D60" s="80" t="s">
        <v>133</v>
      </c>
      <c r="E60" s="84">
        <v>1310.36</v>
      </c>
      <c r="F60" s="84">
        <v>1310.36</v>
      </c>
      <c r="G60" s="83" t="s">
        <v>102</v>
      </c>
      <c r="H60" s="83" t="s">
        <v>102</v>
      </c>
      <c r="I60" s="83" t="s">
        <v>102</v>
      </c>
      <c r="J60" s="92">
        <v>0.018501299127566838</v>
      </c>
    </row>
    <row r="61" spans="1:10" ht="12.75">
      <c r="A61" s="26"/>
      <c r="B61" s="76" t="s">
        <v>134</v>
      </c>
      <c r="C61" s="79"/>
      <c r="D61" s="79"/>
      <c r="E61" s="84">
        <v>1310.36</v>
      </c>
      <c r="F61" s="84">
        <v>1310.36</v>
      </c>
      <c r="G61" s="83" t="s">
        <v>102</v>
      </c>
      <c r="H61" s="83" t="s">
        <v>102</v>
      </c>
      <c r="I61" s="83" t="s">
        <v>102</v>
      </c>
      <c r="J61" s="92">
        <v>4.288802139138374</v>
      </c>
    </row>
    <row r="62" spans="1:10" ht="25.5">
      <c r="A62" s="26"/>
      <c r="B62" s="82" t="s">
        <v>135</v>
      </c>
      <c r="C62" s="80" t="s">
        <v>136</v>
      </c>
      <c r="D62" s="80" t="s">
        <v>137</v>
      </c>
      <c r="E62" s="84">
        <v>1310.36</v>
      </c>
      <c r="F62" s="84">
        <v>1310.36</v>
      </c>
      <c r="G62" s="83" t="s">
        <v>102</v>
      </c>
      <c r="H62" s="83" t="s">
        <v>102</v>
      </c>
      <c r="I62" s="83" t="s">
        <v>102</v>
      </c>
      <c r="J62" s="92">
        <v>0.26155956743065933</v>
      </c>
    </row>
    <row r="63" spans="1:10" ht="12.75">
      <c r="A63" s="26"/>
      <c r="B63" s="82" t="s">
        <v>138</v>
      </c>
      <c r="C63" s="80" t="s">
        <v>139</v>
      </c>
      <c r="D63" s="80" t="s">
        <v>140</v>
      </c>
      <c r="E63" s="84">
        <v>1310.36</v>
      </c>
      <c r="F63" s="84">
        <v>1310.36</v>
      </c>
      <c r="G63" s="83" t="s">
        <v>102</v>
      </c>
      <c r="H63" s="83" t="s">
        <v>102</v>
      </c>
      <c r="I63" s="83" t="s">
        <v>102</v>
      </c>
      <c r="J63" s="92">
        <v>0.0004951753301228392</v>
      </c>
    </row>
    <row r="64" spans="1:10" ht="12.75">
      <c r="A64" s="26"/>
      <c r="B64" s="82" t="s">
        <v>141</v>
      </c>
      <c r="C64" s="80" t="s">
        <v>142</v>
      </c>
      <c r="D64" s="80" t="s">
        <v>143</v>
      </c>
      <c r="E64" s="84">
        <v>1310.36</v>
      </c>
      <c r="F64" s="84">
        <v>1310.36</v>
      </c>
      <c r="G64" s="83" t="s">
        <v>102</v>
      </c>
      <c r="H64" s="83" t="s">
        <v>102</v>
      </c>
      <c r="I64" s="83" t="s">
        <v>102</v>
      </c>
      <c r="J64" s="92">
        <v>0.0025902988293550946</v>
      </c>
    </row>
    <row r="65" spans="1:10" ht="12.75">
      <c r="A65" s="26"/>
      <c r="B65" s="82" t="s">
        <v>144</v>
      </c>
      <c r="C65" s="80" t="s">
        <v>145</v>
      </c>
      <c r="D65" s="80" t="s">
        <v>146</v>
      </c>
      <c r="E65" s="84">
        <v>1310.36</v>
      </c>
      <c r="F65" s="84">
        <v>1310.36</v>
      </c>
      <c r="G65" s="83" t="s">
        <v>102</v>
      </c>
      <c r="H65" s="83" t="s">
        <v>102</v>
      </c>
      <c r="I65" s="83" t="s">
        <v>102</v>
      </c>
      <c r="J65" s="92">
        <v>0.013047379311994782</v>
      </c>
    </row>
    <row r="66" spans="1:10" ht="12.75">
      <c r="A66" s="26"/>
      <c r="B66" s="82" t="s">
        <v>147</v>
      </c>
      <c r="C66" s="80" t="s">
        <v>148</v>
      </c>
      <c r="D66" s="80" t="s">
        <v>149</v>
      </c>
      <c r="E66" s="84">
        <v>1310.36</v>
      </c>
      <c r="F66" s="84">
        <v>1310.36</v>
      </c>
      <c r="G66" s="83" t="s">
        <v>102</v>
      </c>
      <c r="H66" s="83" t="s">
        <v>102</v>
      </c>
      <c r="I66" s="83" t="s">
        <v>102</v>
      </c>
      <c r="J66" s="92">
        <v>0.024931392045001652</v>
      </c>
    </row>
    <row r="67" spans="1:10" ht="25.5">
      <c r="A67" s="26"/>
      <c r="B67" s="82" t="s">
        <v>150</v>
      </c>
      <c r="C67" s="80" t="s">
        <v>151</v>
      </c>
      <c r="D67" s="80" t="s">
        <v>152</v>
      </c>
      <c r="E67" s="84">
        <v>1310.36</v>
      </c>
      <c r="F67" s="84">
        <v>1310.36</v>
      </c>
      <c r="G67" s="83" t="s">
        <v>102</v>
      </c>
      <c r="H67" s="83" t="s">
        <v>102</v>
      </c>
      <c r="I67" s="83" t="s">
        <v>102</v>
      </c>
      <c r="J67" s="92">
        <v>0.0025148396886342066</v>
      </c>
    </row>
    <row r="68" spans="1:10" ht="25.5">
      <c r="A68" s="26"/>
      <c r="B68" s="82" t="s">
        <v>153</v>
      </c>
      <c r="C68" s="80" t="s">
        <v>154</v>
      </c>
      <c r="D68" s="80" t="s">
        <v>155</v>
      </c>
      <c r="E68" s="84">
        <v>1310.36</v>
      </c>
      <c r="F68" s="84">
        <v>1310.36</v>
      </c>
      <c r="G68" s="83" t="s">
        <v>102</v>
      </c>
      <c r="H68" s="83" t="s">
        <v>102</v>
      </c>
      <c r="I68" s="83" t="s">
        <v>102</v>
      </c>
      <c r="J68" s="92">
        <v>0.0012744896221698197</v>
      </c>
    </row>
    <row r="69" spans="1:10" ht="25.5">
      <c r="A69" s="26"/>
      <c r="B69" s="82" t="s">
        <v>156</v>
      </c>
      <c r="C69" s="80" t="s">
        <v>157</v>
      </c>
      <c r="D69" s="80" t="s">
        <v>158</v>
      </c>
      <c r="E69" s="84">
        <v>1310.36</v>
      </c>
      <c r="F69" s="84">
        <v>1310.36</v>
      </c>
      <c r="G69" s="83" t="s">
        <v>102</v>
      </c>
      <c r="H69" s="83" t="s">
        <v>102</v>
      </c>
      <c r="I69" s="83" t="s">
        <v>102</v>
      </c>
      <c r="J69" s="92">
        <v>0.0027155288009507294</v>
      </c>
    </row>
    <row r="70" spans="1:10" ht="25.5">
      <c r="A70" s="26"/>
      <c r="B70" s="82" t="s">
        <v>159</v>
      </c>
      <c r="C70" s="80" t="s">
        <v>160</v>
      </c>
      <c r="D70" s="80" t="s">
        <v>161</v>
      </c>
      <c r="E70" s="84">
        <v>1310.36</v>
      </c>
      <c r="F70" s="84">
        <v>1310.36</v>
      </c>
      <c r="G70" s="83" t="s">
        <v>102</v>
      </c>
      <c r="H70" s="83" t="s">
        <v>102</v>
      </c>
      <c r="I70" s="83" t="s">
        <v>102</v>
      </c>
      <c r="J70" s="92">
        <v>0.006736417384092601</v>
      </c>
    </row>
    <row r="71" spans="1:10" ht="12.75">
      <c r="A71" s="26"/>
      <c r="B71" s="78" t="s">
        <v>162</v>
      </c>
      <c r="C71" s="80"/>
      <c r="D71" s="80"/>
      <c r="E71" s="84">
        <v>1310.36</v>
      </c>
      <c r="F71" s="84">
        <v>1310.36</v>
      </c>
      <c r="G71" s="83" t="s">
        <v>102</v>
      </c>
      <c r="H71" s="83" t="s">
        <v>102</v>
      </c>
      <c r="I71" s="83" t="s">
        <v>102</v>
      </c>
      <c r="J71" s="92">
        <v>0.6970962959857498</v>
      </c>
    </row>
    <row r="72" spans="1:10" ht="12.75">
      <c r="A72" s="26"/>
      <c r="B72" s="82" t="s">
        <v>163</v>
      </c>
      <c r="C72" s="80" t="s">
        <v>164</v>
      </c>
      <c r="D72" s="80" t="s">
        <v>165</v>
      </c>
      <c r="E72" s="84">
        <v>1310.36</v>
      </c>
      <c r="F72" s="84">
        <v>1310.36</v>
      </c>
      <c r="G72" s="83" t="s">
        <v>102</v>
      </c>
      <c r="H72" s="83" t="s">
        <v>102</v>
      </c>
      <c r="I72" s="83" t="s">
        <v>102</v>
      </c>
      <c r="J72" s="92">
        <v>0.002695038654241825</v>
      </c>
    </row>
    <row r="73" spans="1:10" ht="12.75">
      <c r="A73" s="26"/>
      <c r="B73" s="82" t="s">
        <v>166</v>
      </c>
      <c r="C73" s="80" t="s">
        <v>167</v>
      </c>
      <c r="D73" s="80" t="s">
        <v>168</v>
      </c>
      <c r="E73" s="84">
        <v>1310.36</v>
      </c>
      <c r="F73" s="84">
        <v>1310.36</v>
      </c>
      <c r="G73" s="83" t="s">
        <v>102</v>
      </c>
      <c r="H73" s="83" t="s">
        <v>102</v>
      </c>
      <c r="I73" s="83" t="s">
        <v>102</v>
      </c>
      <c r="J73" s="92">
        <v>0.00027019</v>
      </c>
    </row>
    <row r="74" spans="1:10" ht="12.75">
      <c r="A74" s="26"/>
      <c r="B74" s="82" t="s">
        <v>169</v>
      </c>
      <c r="C74" s="80" t="s">
        <v>170</v>
      </c>
      <c r="D74" s="80" t="s">
        <v>171</v>
      </c>
      <c r="E74" s="84">
        <v>1310.36</v>
      </c>
      <c r="F74" s="84">
        <v>1310.36</v>
      </c>
      <c r="G74" s="83" t="s">
        <v>102</v>
      </c>
      <c r="H74" s="83" t="s">
        <v>102</v>
      </c>
      <c r="I74" s="83" t="s">
        <v>102</v>
      </c>
      <c r="J74" s="92">
        <v>0.0015443616750277394</v>
      </c>
    </row>
    <row r="75" spans="1:10" ht="12.75">
      <c r="A75" s="26"/>
      <c r="B75" s="82" t="s">
        <v>172</v>
      </c>
      <c r="C75" s="80" t="s">
        <v>173</v>
      </c>
      <c r="D75" s="80" t="s">
        <v>174</v>
      </c>
      <c r="E75" s="84">
        <v>1310.36</v>
      </c>
      <c r="F75" s="84">
        <v>1310.36</v>
      </c>
      <c r="G75" s="83" t="s">
        <v>102</v>
      </c>
      <c r="H75" s="83" t="s">
        <v>102</v>
      </c>
      <c r="I75" s="83" t="s">
        <v>102</v>
      </c>
      <c r="J75" s="92">
        <v>0.0012857203275977137</v>
      </c>
    </row>
    <row r="76" spans="1:10" ht="12.75">
      <c r="A76" s="26"/>
      <c r="B76" s="82" t="s">
        <v>175</v>
      </c>
      <c r="C76" s="80" t="s">
        <v>176</v>
      </c>
      <c r="D76" s="80" t="s">
        <v>177</v>
      </c>
      <c r="E76" s="84">
        <v>1310.36</v>
      </c>
      <c r="F76" s="84">
        <v>1310.36</v>
      </c>
      <c r="G76" s="83" t="s">
        <v>102</v>
      </c>
      <c r="H76" s="83" t="s">
        <v>102</v>
      </c>
      <c r="I76" s="83" t="s">
        <v>102</v>
      </c>
      <c r="J76" s="92">
        <v>0.0005466122981426041</v>
      </c>
    </row>
    <row r="77" spans="1:10" ht="12.75">
      <c r="A77" s="26"/>
      <c r="B77" s="81" t="s">
        <v>178</v>
      </c>
      <c r="C77" s="80"/>
      <c r="D77" s="80"/>
      <c r="E77" s="84"/>
      <c r="F77" s="84"/>
      <c r="G77" s="83"/>
      <c r="H77" s="83"/>
      <c r="I77" s="83"/>
      <c r="J77" s="92"/>
    </row>
    <row r="78" spans="1:10" ht="12.75">
      <c r="A78" s="26"/>
      <c r="B78" s="82" t="s">
        <v>189</v>
      </c>
      <c r="C78" s="80" t="s">
        <v>180</v>
      </c>
      <c r="D78" s="80" t="s">
        <v>181</v>
      </c>
      <c r="E78" s="84">
        <v>1310.36</v>
      </c>
      <c r="F78" s="84">
        <v>1310.36</v>
      </c>
      <c r="G78" s="83" t="s">
        <v>102</v>
      </c>
      <c r="H78" s="83" t="s">
        <v>102</v>
      </c>
      <c r="I78" s="83" t="s">
        <v>102</v>
      </c>
      <c r="J78" s="92">
        <v>0.017846804206349983</v>
      </c>
    </row>
    <row r="79" spans="1:10" ht="12.75">
      <c r="A79" s="26"/>
      <c r="B79" s="82" t="s">
        <v>182</v>
      </c>
      <c r="C79" s="80" t="s">
        <v>183</v>
      </c>
      <c r="D79" s="80" t="s">
        <v>184</v>
      </c>
      <c r="E79" s="84">
        <v>1310.36</v>
      </c>
      <c r="F79" s="84">
        <v>1310.36</v>
      </c>
      <c r="G79" s="83" t="s">
        <v>102</v>
      </c>
      <c r="H79" s="83" t="s">
        <v>102</v>
      </c>
      <c r="I79" s="83" t="s">
        <v>102</v>
      </c>
      <c r="J79" s="92">
        <v>0.0687058455549392</v>
      </c>
    </row>
    <row r="80" spans="1:10" ht="12.75">
      <c r="A80" s="26"/>
      <c r="B80" s="82" t="s">
        <v>185</v>
      </c>
      <c r="C80" s="77" t="s">
        <v>186</v>
      </c>
      <c r="D80" s="77" t="s">
        <v>187</v>
      </c>
      <c r="E80" s="84">
        <v>1310.36</v>
      </c>
      <c r="F80" s="84">
        <v>1310.36</v>
      </c>
      <c r="G80" s="83" t="s">
        <v>102</v>
      </c>
      <c r="H80" s="83" t="s">
        <v>102</v>
      </c>
      <c r="I80" s="83" t="s">
        <v>102</v>
      </c>
      <c r="J80" s="92">
        <v>0.016923849765422674</v>
      </c>
    </row>
    <row r="81" spans="2:10" ht="12.75">
      <c r="B81" s="24" t="s">
        <v>108</v>
      </c>
      <c r="C81" s="24"/>
      <c r="D81" s="24"/>
      <c r="E81" s="24"/>
      <c r="F81" s="24"/>
      <c r="G81" s="24"/>
      <c r="H81" s="24"/>
      <c r="I81" s="24"/>
      <c r="J81" s="24"/>
    </row>
  </sheetData>
  <sheetProtection/>
  <mergeCells count="55">
    <mergeCell ref="B81:J81"/>
    <mergeCell ref="CW7:DF7"/>
    <mergeCell ref="DG7:DP7"/>
    <mergeCell ref="A7:J7"/>
    <mergeCell ref="K7:T7"/>
    <mergeCell ref="U7:AD7"/>
    <mergeCell ref="AE7:AN7"/>
    <mergeCell ref="AO7:AX7"/>
    <mergeCell ref="AY7:BH7"/>
    <mergeCell ref="HM7:HV7"/>
    <mergeCell ref="HW7:IF7"/>
    <mergeCell ref="DQ7:DZ7"/>
    <mergeCell ref="EA7:EJ7"/>
    <mergeCell ref="EK7:ET7"/>
    <mergeCell ref="EU7:FD7"/>
    <mergeCell ref="FE7:FN7"/>
    <mergeCell ref="FO7:FX7"/>
    <mergeCell ref="BI8:BR8"/>
    <mergeCell ref="BS8:CB8"/>
    <mergeCell ref="FY7:GH7"/>
    <mergeCell ref="GI7:GR7"/>
    <mergeCell ref="GS7:HB7"/>
    <mergeCell ref="HC7:HL7"/>
    <mergeCell ref="BI7:BR7"/>
    <mergeCell ref="BS7:CB7"/>
    <mergeCell ref="CC7:CL7"/>
    <mergeCell ref="CM7:CV7"/>
    <mergeCell ref="DQ8:DZ8"/>
    <mergeCell ref="EA8:EJ8"/>
    <mergeCell ref="IG7:IP7"/>
    <mergeCell ref="IQ7:IV7"/>
    <mergeCell ref="A8:J8"/>
    <mergeCell ref="K8:T8"/>
    <mergeCell ref="U8:AD8"/>
    <mergeCell ref="AE8:AN8"/>
    <mergeCell ref="AO8:AX8"/>
    <mergeCell ref="AY8:BH8"/>
    <mergeCell ref="IG8:IP8"/>
    <mergeCell ref="IQ8:IV8"/>
    <mergeCell ref="EK8:ET8"/>
    <mergeCell ref="EU8:FD8"/>
    <mergeCell ref="FE8:FN8"/>
    <mergeCell ref="FO8:FX8"/>
    <mergeCell ref="FY8:GH8"/>
    <mergeCell ref="GI8:GR8"/>
    <mergeCell ref="A9:J9"/>
    <mergeCell ref="B58:J58"/>
    <mergeCell ref="GS8:HB8"/>
    <mergeCell ref="HC8:HL8"/>
    <mergeCell ref="HM8:HV8"/>
    <mergeCell ref="HW8:IF8"/>
    <mergeCell ref="CC8:CL8"/>
    <mergeCell ref="CM8:CV8"/>
    <mergeCell ref="CW8:DF8"/>
    <mergeCell ref="DG8:DP8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2017-04-26T05:08:29Z</cp:lastPrinted>
  <dcterms:created xsi:type="dcterms:W3CDTF">2012-02-10T12:30:27Z</dcterms:created>
  <dcterms:modified xsi:type="dcterms:W3CDTF">2017-04-26T07:38:22Z</dcterms:modified>
  <cp:category/>
  <cp:version/>
  <cp:contentType/>
  <cp:contentStatus/>
</cp:coreProperties>
</file>